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отчетеженедельный\"/>
    </mc:Choice>
  </mc:AlternateContent>
  <bookViews>
    <workbookView xWindow="-120" yWindow="-120" windowWidth="24240" windowHeight="13140" activeTab="1"/>
  </bookViews>
  <sheets>
    <sheet name="Мониторинг по номенклатуре" sheetId="2" r:id="rId1"/>
    <sheet name="Динамика цен" sheetId="1" r:id="rId2"/>
    <sheet name="Лист2" sheetId="3" state="hidden" r:id="rId3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" l="1"/>
  <c r="H40" i="2" l="1"/>
  <c r="H37" i="2"/>
  <c r="H38" i="2"/>
  <c r="H39" i="2"/>
  <c r="H36" i="2"/>
  <c r="H27" i="2"/>
  <c r="H28" i="2"/>
  <c r="H29" i="2"/>
  <c r="H30" i="2"/>
  <c r="H32" i="2"/>
  <c r="H33" i="2"/>
  <c r="H34" i="2"/>
  <c r="H26" i="2"/>
  <c r="H10" i="2"/>
  <c r="H11" i="2"/>
  <c r="H12" i="2"/>
  <c r="H13" i="2"/>
  <c r="H14" i="2"/>
  <c r="H15" i="2"/>
  <c r="H16" i="2"/>
  <c r="H17" i="2"/>
  <c r="H18" i="2"/>
  <c r="H22" i="2"/>
  <c r="H23" i="2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7" i="2"/>
  <c r="K28" i="2"/>
  <c r="K29" i="2"/>
  <c r="K30" i="2"/>
  <c r="K31" i="2"/>
  <c r="K32" i="2"/>
  <c r="K33" i="2"/>
  <c r="K34" i="2"/>
  <c r="K36" i="2"/>
  <c r="K37" i="2"/>
  <c r="K38" i="2"/>
  <c r="K39" i="2"/>
  <c r="K40" i="2"/>
  <c r="K42" i="2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5" i="2"/>
  <c r="J27" i="2"/>
  <c r="J28" i="2"/>
  <c r="J29" i="2"/>
  <c r="J30" i="2"/>
  <c r="J31" i="2"/>
  <c r="J32" i="2"/>
  <c r="J33" i="2"/>
  <c r="J34" i="2"/>
  <c r="J36" i="2"/>
  <c r="J37" i="2"/>
  <c r="J38" i="2"/>
  <c r="J39" i="2"/>
  <c r="J40" i="2"/>
  <c r="J42" i="2"/>
  <c r="J9" i="2"/>
  <c r="N10" i="1" l="1"/>
  <c r="B10" i="1"/>
  <c r="B12" i="1"/>
  <c r="N12" i="1"/>
  <c r="G10" i="1"/>
  <c r="F10" i="1" s="1"/>
  <c r="E10" i="1" s="1"/>
  <c r="D10" i="1" s="1"/>
  <c r="C10" i="1" s="1"/>
  <c r="G12" i="1"/>
  <c r="F12" i="1" s="1"/>
  <c r="E12" i="1" s="1"/>
  <c r="D12" i="1" s="1"/>
  <c r="C12" i="1" s="1"/>
  <c r="S12" i="1"/>
  <c r="R12" i="1" s="1"/>
  <c r="Q12" i="1" s="1"/>
  <c r="P12" i="1" s="1"/>
  <c r="O12" i="1" s="1"/>
  <c r="S10" i="1"/>
  <c r="R10" i="1" s="1"/>
  <c r="Q10" i="1" s="1"/>
  <c r="P10" i="1" s="1"/>
  <c r="O10" i="1" s="1"/>
  <c r="S11" i="1" l="1"/>
  <c r="K26" i="2"/>
  <c r="N11" i="1" s="1"/>
  <c r="J26" i="2"/>
  <c r="G11" i="1" l="1"/>
  <c r="F11" i="1" s="1"/>
  <c r="E11" i="1" s="1"/>
  <c r="D11" i="1" s="1"/>
  <c r="C11" i="1" s="1"/>
  <c r="B11" i="1"/>
  <c r="R11" i="1"/>
  <c r="Q11" i="1" s="1"/>
  <c r="P11" i="1" s="1"/>
  <c r="O11" i="1" s="1"/>
</calcChain>
</file>

<file path=xl/sharedStrings.xml><?xml version="1.0" encoding="utf-8"?>
<sst xmlns="http://schemas.openxmlformats.org/spreadsheetml/2006/main" count="233" uniqueCount="189">
  <si>
    <t>за отчетную неделю</t>
  </si>
  <si>
    <t>за отчетный месяц</t>
  </si>
  <si>
    <t>за период с начала наблюдения</t>
  </si>
  <si>
    <t>до 10%</t>
  </si>
  <si>
    <t>11-20%</t>
  </si>
  <si>
    <t>21-30%</t>
  </si>
  <si>
    <t>31-40%</t>
  </si>
  <si>
    <t>41-50%</t>
  </si>
  <si>
    <t>св. 50%</t>
  </si>
  <si>
    <t>Продовольственная</t>
  </si>
  <si>
    <t>Непродовольственная</t>
  </si>
  <si>
    <t>Лекарственная</t>
  </si>
  <si>
    <t>ГРУППА ТОВАРОВ</t>
  </si>
  <si>
    <t>Динамика цен по группам товаров</t>
  </si>
  <si>
    <t>Наименование МО</t>
  </si>
  <si>
    <t>Отчетная неделя</t>
  </si>
  <si>
    <t>Результаты мониторинга по номенклатуре</t>
  </si>
  <si>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</si>
  <si>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</si>
  <si>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</si>
  <si>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</si>
  <si>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</si>
  <si>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</si>
  <si>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Средняя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</si>
  <si>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</si>
  <si>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</si>
  <si>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</si>
  <si>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</si>
  <si>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</si>
  <si>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</si>
  <si>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</si>
  <si>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</si>
  <si>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</si>
  <si>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</si>
  <si>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</si>
  <si>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</si>
  <si>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theme="1"/>
        <rFont val="Times New Roman"/>
        <family val="1"/>
        <charset val="204"/>
      </rPr>
      <t xml:space="preserve"> мороженная </t>
    </r>
  </si>
  <si>
    <r>
      <t xml:space="preserve">Свинина (кроме бескостного мяса) </t>
    </r>
    <r>
      <rPr>
        <sz val="11"/>
        <color theme="1"/>
        <rFont val="Times New Roman"/>
        <family val="1"/>
        <charset val="204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</si>
  <si>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</si>
  <si>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</si>
  <si>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</si>
  <si>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</si>
  <si>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</si>
  <si>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</si>
  <si>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</si>
  <si>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</si>
  <si>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</si>
  <si>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</si>
  <si>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</si>
  <si>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</si>
  <si>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</si>
  <si>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</si>
  <si>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</si>
  <si>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</si>
  <si>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</si>
  <si>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</si>
  <si>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</si>
  <si>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</si>
  <si>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</si>
  <si>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</si>
  <si>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</si>
  <si>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</si>
  <si>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</si>
  <si>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</si>
  <si>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</si>
  <si>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</si>
  <si>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</si>
  <si>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</si>
  <si>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</si>
  <si>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Уголь, отпускаемый населению для собственных нужд</t>
  </si>
  <si>
    <t>т</t>
  </si>
  <si>
    <t>Изменение цен, %</t>
  </si>
  <si>
    <t>за неделю</t>
  </si>
  <si>
    <t>с начала наблюдения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</si>
  <si>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</si>
  <si>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</si>
  <si>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</si>
  <si>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</si>
  <si>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</si>
  <si>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</si>
  <si>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п. Кедровый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</si>
  <si>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</si>
  <si>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</si>
  <si>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</si>
  <si>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</si>
  <si>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</si>
  <si>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</si>
  <si>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</si>
  <si>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</si>
  <si>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</si>
  <si>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</si>
  <si>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</si>
  <si>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</si>
  <si>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</si>
  <si>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</si>
  <si>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</si>
  <si>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</si>
  <si>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</si>
  <si>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</si>
  <si>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</si>
  <si>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</si>
  <si>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</si>
  <si>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</si>
  <si>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</si>
  <si>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</si>
  <si>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</si>
  <si>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</si>
  <si>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</si>
  <si>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</si>
  <si>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</si>
  <si>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</si>
  <si>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</si>
  <si>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</si>
  <si>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</si>
  <si>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</si>
  <si>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</si>
  <si>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</si>
  <si>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</si>
  <si>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</si>
  <si>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</si>
  <si>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</si>
  <si>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</si>
  <si>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</si>
  <si>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</si>
  <si>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</si>
  <si>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</si>
  <si>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</si>
  <si>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</si>
  <si>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</si>
  <si>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</si>
  <si>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</si>
  <si>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</si>
  <si>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</si>
  <si>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</si>
  <si>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</si>
  <si>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выбрать из списка</t>
  </si>
  <si>
    <t>с 28.03 по 03.04</t>
  </si>
  <si>
    <t>с 04.04 по 10.04</t>
  </si>
  <si>
    <t>с 11.04 по 17.04</t>
  </si>
  <si>
    <t>с 18.04 по 24.04</t>
  </si>
  <si>
    <t>с 25.04 по 01.05</t>
  </si>
  <si>
    <t>с 02.05 по 08.05</t>
  </si>
  <si>
    <t>с 09.05 по 15.05</t>
  </si>
  <si>
    <t>с 16.05 по 22.05</t>
  </si>
  <si>
    <t>с 23.05 по 29.05</t>
  </si>
  <si>
    <t>с 30.05 по 05.06</t>
  </si>
  <si>
    <t>с 06.06 по 12.06</t>
  </si>
  <si>
    <t>с 13.06 по 19.06</t>
  </si>
  <si>
    <t>с 20.06 по 26.06</t>
  </si>
  <si>
    <t>с 04.07 по 10.07</t>
  </si>
  <si>
    <t>с 11.07 по 17.07</t>
  </si>
  <si>
    <t>с 18.07 по 24.07</t>
  </si>
  <si>
    <t>с 25.07 по 31.07</t>
  </si>
  <si>
    <t>с 01.08 по 07.08</t>
  </si>
  <si>
    <t>с 08.08 по 14.08</t>
  </si>
  <si>
    <t>с 15.08 по 21.08</t>
  </si>
  <si>
    <t>с 22.08 по 28.08</t>
  </si>
  <si>
    <t>с 29.08 по 04.09</t>
  </si>
  <si>
    <t>с 05.09 по 11.09</t>
  </si>
  <si>
    <t>с 12.09 по 18.09</t>
  </si>
  <si>
    <t>с 19.09 по 25.09</t>
  </si>
  <si>
    <t>с 26.09 по 02.10</t>
  </si>
  <si>
    <t>с 10.10 по 16.10</t>
  </si>
  <si>
    <t>с 17.10 по 23.10</t>
  </si>
  <si>
    <t>с 24.10 по 30.10</t>
  </si>
  <si>
    <t>с 31.10 по 06.11</t>
  </si>
  <si>
    <t>с 07.11 по 13.11</t>
  </si>
  <si>
    <t>с 14.11 по 20.11</t>
  </si>
  <si>
    <t>с 21.11 по 27.11</t>
  </si>
  <si>
    <t>с 28.11 по 04.12</t>
  </si>
  <si>
    <t>с 05.12 по 11.12</t>
  </si>
  <si>
    <t>с 19.12 по 25.12</t>
  </si>
  <si>
    <t>с 26.12 по 01.01</t>
  </si>
  <si>
    <t>с 12.12 по 18.12</t>
  </si>
  <si>
    <t>с 27.06 по 03.07</t>
  </si>
  <si>
    <t>Ячейки, выделенные серым цветом, не заполняются (значения рассчитываются автоматически)</t>
  </si>
  <si>
    <t>(указывается количество позиций товаров, изменение цен по которым соответствует тому или иному диапазону)</t>
  </si>
  <si>
    <t>Ячейки, выделенные серым цветом, не заполняются (значения рассчитываются автоматически по итогам заполнения Мониторинга по номенклатуре)</t>
  </si>
  <si>
    <t>Методические рекомендации по организации и проведению мониторинга</t>
  </si>
  <si>
    <t>Столбцы заполняются на усмотрение ТОШ</t>
  </si>
  <si>
    <r>
      <t xml:space="preserve">Характеристика товара </t>
    </r>
    <r>
      <rPr>
        <sz val="9"/>
        <color rgb="FF7030A0"/>
        <rFont val="Times New Roman"/>
        <family val="1"/>
        <charset val="204"/>
      </rPr>
      <t>(вид упаковки, материал, импортный/отечественный, потребительские характерстики)</t>
    </r>
  </si>
  <si>
    <t>Торговая марка</t>
  </si>
  <si>
    <t>!НЕЛЬЗЯ:
добавлять столбы и строки,
измененять последовательность столбцов и строк, включая опцию «скрыть».</t>
  </si>
  <si>
    <t xml:space="preserve">заполняется, начиная с отчета за неделю с 04.04 </t>
  </si>
  <si>
    <t>отчетная неделя</t>
  </si>
  <si>
    <t>предыдущая  неделя</t>
  </si>
  <si>
    <t xml:space="preserve">Графы "отчетная неделя" и "предыдущая неделя" заполняются, начиная с отчета за неделю
с 04.04 </t>
  </si>
  <si>
    <t>1. Сформировать перечень магазинов розничной торговли со значительным потоком покупателей,  расположенных в местах с большим скоплением людей. 
Возможно, закрепить его решением территориального оперативного штаба (далее - ТОШ). 
Об изменении перечня наблюдаемых объектов сообщить в КГКУ «Центр регионального развития «Локальная экономика» одновременно с направлением очередного мониторинга. Количество объектов наблюдения (розничных магазинов) по каждой позиции товарной номенклатуры не должно быть меньше 5. Исключения могут быть для малочисленных и отдаленных территорий.
2. Мониторинг проводится каждый раз исключительно по определенному ТОШ перечню магазинов и предложенному перечню товаров (с уточняющими характеристиками при необходимости).
3. В случае отсутствия в последующие периоды мониторинга соответствующего товара проставляется «отс.».
В случае отсутствия в каком-либо из объектов наблюдения более 20 процентов товаров из наблюдаемой ранее по этому же объекту наблюдения номенклатуры рекомендуется в дальнейшем заменить объект наблюдения, указав причины.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</si>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</sst>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23" sqref="I23"/>
    </sheetView>
  </sheetViews>
  <sheetFormatPr defaultColWidth="8.85546875" defaultRowHeight="15" x14ac:dyDescent="0.25"/>
  <cols>
    <col min="1" max="1" width="4.140625" style="30" customWidth="1"/>
    <col min="2" max="2" width="21.7109375" style="8" customWidth="1"/>
    <col min="3" max="3" width="9.28515625" style="8" customWidth="1"/>
    <col min="4" max="4" width="12.28515625" style="8" customWidth="1"/>
    <col min="5" max="5" width="12.85546875" style="8" customWidth="1"/>
    <col min="6" max="6" width="13.28515625" style="8" customWidth="1"/>
    <col min="7" max="7" width="10.5703125" style="8" customWidth="1"/>
    <col min="8" max="8" width="9.7109375" style="8" customWidth="1"/>
    <col min="9" max="9" width="12.28515625" style="8" customWidth="1"/>
    <col min="10" max="10" width="9.7109375" style="8" customWidth="1"/>
    <col min="11" max="11" width="12" style="8" customWidth="1"/>
    <col min="12" max="12" width="5" style="31" customWidth="1"/>
    <col min="13" max="13" width="22.5703125" style="8" customWidth="1"/>
    <col min="14" max="14" width="23.140625" style="8" customWidth="1"/>
    <col min="15" max="15" width="8.85546875" style="8"/>
    <col min="16" max="16" width="98.42578125" style="8" customWidth="1"/>
    <col min="17" max="16384" width="8.85546875" style="8"/>
  </cols>
  <sheetData>
    <row r="1" spans="1:16" ht="22.9" customHeight="1" x14ac:dyDescent="0.25">
      <c r="A1" s="7" t="s">
        <v>16</v>
      </c>
      <c r="K1" s="28"/>
      <c r="L1" s="29"/>
      <c r="M1" s="56" t="s">
        <v>179</v>
      </c>
      <c r="N1" s="56"/>
    </row>
    <row r="2" spans="1:16" ht="43.9" customHeight="1" x14ac:dyDescent="0.25">
      <c r="A2" s="7"/>
      <c r="H2" s="60" t="s">
        <v>186</v>
      </c>
      <c r="I2" s="60"/>
      <c r="J2" s="60" t="s">
        <v>175</v>
      </c>
      <c r="K2" s="60"/>
      <c r="L2" s="29"/>
      <c r="M2" s="56"/>
      <c r="N2" s="56"/>
    </row>
    <row r="3" spans="1:16" ht="15.6" customHeight="1" x14ac:dyDescent="0.25">
      <c r="A3" s="7" t="s">
        <v>14</v>
      </c>
      <c r="C3" s="63" t="s">
        <v>128</v>
      </c>
      <c r="D3" s="64"/>
      <c r="E3" s="65"/>
      <c r="F3" s="9" t="s">
        <v>135</v>
      </c>
      <c r="H3" s="60"/>
      <c r="I3" s="60"/>
      <c r="J3" s="60"/>
      <c r="K3" s="60"/>
      <c r="L3" s="29"/>
      <c r="M3" s="56"/>
      <c r="N3" s="56"/>
    </row>
    <row r="4" spans="1:16" ht="15.75" x14ac:dyDescent="0.25">
      <c r="A4" s="7" t="s">
        <v>15</v>
      </c>
      <c r="C4" s="63"/>
      <c r="D4" s="64"/>
      <c r="E4" s="65"/>
      <c r="F4" s="9" t="s">
        <v>135</v>
      </c>
      <c r="H4" s="60"/>
      <c r="I4" s="60"/>
      <c r="J4" s="60"/>
      <c r="K4" s="60"/>
      <c r="L4" s="29"/>
      <c r="M4" s="56"/>
      <c r="N4" s="56"/>
    </row>
    <row r="5" spans="1:16" x14ac:dyDescent="0.25">
      <c r="H5" s="61"/>
      <c r="I5" s="61"/>
      <c r="J5" s="61"/>
      <c r="K5" s="61"/>
    </row>
    <row r="6" spans="1:16" ht="37.9" customHeight="1" x14ac:dyDescent="0.25">
      <c r="A6" s="62" t="s">
        <v>17</v>
      </c>
      <c r="B6" s="62" t="s">
        <v>18</v>
      </c>
      <c r="C6" s="62" t="s">
        <v>19</v>
      </c>
      <c r="D6" s="62" t="s">
        <v>20</v>
      </c>
      <c r="E6" s="62" t="s">
        <v>21</v>
      </c>
      <c r="F6" s="62" t="s">
        <v>22</v>
      </c>
      <c r="G6" s="62" t="s">
        <v>23</v>
      </c>
      <c r="H6" s="62"/>
      <c r="I6" s="62"/>
      <c r="J6" s="62" t="s">
        <v>71</v>
      </c>
      <c r="K6" s="62"/>
      <c r="L6" s="32"/>
      <c r="M6" s="55" t="s">
        <v>180</v>
      </c>
      <c r="N6" s="57" t="s">
        <v>181</v>
      </c>
      <c r="P6" s="33" t="s">
        <v>178</v>
      </c>
    </row>
    <row r="7" spans="1:16" ht="25.5" x14ac:dyDescent="0.25">
      <c r="A7" s="62"/>
      <c r="B7" s="62"/>
      <c r="C7" s="62"/>
      <c r="D7" s="62"/>
      <c r="E7" s="62"/>
      <c r="F7" s="62"/>
      <c r="G7" s="34">
        <v>44650</v>
      </c>
      <c r="H7" s="12" t="s">
        <v>184</v>
      </c>
      <c r="I7" s="12" t="s">
        <v>185</v>
      </c>
      <c r="J7" s="12" t="s">
        <v>72</v>
      </c>
      <c r="K7" s="12" t="s">
        <v>73</v>
      </c>
      <c r="L7" s="32"/>
      <c r="M7" s="55"/>
      <c r="N7" s="58"/>
    </row>
    <row r="8" spans="1:16" ht="33.75" customHeight="1" x14ac:dyDescent="0.25">
      <c r="A8" s="45" t="s">
        <v>24</v>
      </c>
      <c r="B8" s="50" t="s">
        <v>25</v>
      </c>
      <c r="C8" s="45"/>
      <c r="D8" s="45"/>
      <c r="E8" s="45"/>
      <c r="F8" s="45"/>
      <c r="G8" s="45"/>
      <c r="H8" s="45"/>
      <c r="I8" s="72"/>
      <c r="J8" s="49"/>
      <c r="K8" s="49"/>
      <c r="L8" s="36"/>
      <c r="M8" s="37"/>
      <c r="N8" s="37"/>
      <c r="P8" s="59" t="s">
        <v>187</v>
      </c>
    </row>
    <row r="9" spans="1:16" ht="14.45" customHeight="1" x14ac:dyDescent="0.25">
      <c r="A9" s="47">
        <v>1</v>
      </c>
      <c r="B9" s="51" t="s">
        <v>26</v>
      </c>
      <c r="C9" s="47" t="s">
        <v>27</v>
      </c>
      <c r="D9" s="38">
        <v>6</v>
      </c>
      <c r="E9" s="53">
        <v>107</v>
      </c>
      <c r="F9" s="53">
        <v>120</v>
      </c>
      <c r="G9" s="35">
        <v>113.5</v>
      </c>
      <c r="H9" s="38">
        <f>AVERAGE(E9:F9)</f>
        <v>113.5</v>
      </c>
      <c r="I9" s="73">
        <v>113.5</v>
      </c>
      <c r="J9" s="43">
        <f>H9/I9*100</f>
        <v>100</v>
      </c>
      <c r="K9" s="43">
        <f>H9/G9*100</f>
        <v>100</v>
      </c>
      <c r="L9" s="39"/>
      <c r="M9" s="40"/>
      <c r="N9" s="40"/>
      <c r="P9" s="59"/>
    </row>
    <row r="10" spans="1:16" ht="30" x14ac:dyDescent="0.25">
      <c r="A10" s="47">
        <v>2</v>
      </c>
      <c r="B10" s="51" t="s">
        <v>28</v>
      </c>
      <c r="C10" s="47" t="s">
        <v>27</v>
      </c>
      <c r="D10" s="38">
        <v>6</v>
      </c>
      <c r="E10" s="53">
        <v>43</v>
      </c>
      <c r="F10" s="53">
        <v>120</v>
      </c>
      <c r="G10" s="35">
        <v>81.5</v>
      </c>
      <c r="H10" s="38">
        <f t="shared" ref="H10:H23" si="0">AVERAGE(E10:F10)</f>
        <v>81.5</v>
      </c>
      <c r="I10" s="73">
        <v>81.5</v>
      </c>
      <c r="J10" s="43">
        <f t="shared" ref="J10:J42" si="1">H10/I10*100</f>
        <v>100</v>
      </c>
      <c r="K10" s="43">
        <f t="shared" ref="K10:K42" si="2">H10/G10*100</f>
        <v>100</v>
      </c>
      <c r="L10" s="39"/>
      <c r="M10" s="40"/>
      <c r="N10" s="40"/>
      <c r="P10" s="59"/>
    </row>
    <row r="11" spans="1:16" ht="30" x14ac:dyDescent="0.25">
      <c r="A11" s="47">
        <v>3</v>
      </c>
      <c r="B11" s="51" t="s">
        <v>29</v>
      </c>
      <c r="C11" s="47" t="s">
        <v>27</v>
      </c>
      <c r="D11" s="38">
        <v>6</v>
      </c>
      <c r="E11" s="53">
        <v>53</v>
      </c>
      <c r="F11" s="53">
        <v>150</v>
      </c>
      <c r="G11" s="35">
        <v>107.5</v>
      </c>
      <c r="H11" s="38">
        <f t="shared" si="0"/>
        <v>101.5</v>
      </c>
      <c r="I11" s="73">
        <v>107.5</v>
      </c>
      <c r="J11" s="43">
        <f t="shared" si="1"/>
        <v>94.418604651162781</v>
      </c>
      <c r="K11" s="43">
        <f t="shared" si="2"/>
        <v>94.418604651162781</v>
      </c>
      <c r="L11" s="39"/>
      <c r="M11" s="40"/>
      <c r="N11" s="40"/>
      <c r="P11" s="59"/>
    </row>
    <row r="12" spans="1:16" ht="30" x14ac:dyDescent="0.25">
      <c r="A12" s="47">
        <v>4</v>
      </c>
      <c r="B12" s="51" t="s">
        <v>30</v>
      </c>
      <c r="C12" s="47" t="s">
        <v>27</v>
      </c>
      <c r="D12" s="38">
        <v>1</v>
      </c>
      <c r="E12" s="53">
        <v>84</v>
      </c>
      <c r="F12" s="53">
        <v>84</v>
      </c>
      <c r="G12" s="35">
        <v>84</v>
      </c>
      <c r="H12" s="38">
        <f t="shared" si="0"/>
        <v>84</v>
      </c>
      <c r="I12" s="73">
        <v>84</v>
      </c>
      <c r="J12" s="43">
        <f t="shared" si="1"/>
        <v>100</v>
      </c>
      <c r="K12" s="43">
        <f t="shared" si="2"/>
        <v>100</v>
      </c>
      <c r="L12" s="39"/>
      <c r="M12" s="40"/>
      <c r="N12" s="40"/>
      <c r="P12" s="59"/>
    </row>
    <row r="13" spans="1:16" ht="14.45" customHeight="1" x14ac:dyDescent="0.25">
      <c r="A13" s="47">
        <v>5</v>
      </c>
      <c r="B13" s="51" t="s">
        <v>31</v>
      </c>
      <c r="C13" s="47" t="s">
        <v>27</v>
      </c>
      <c r="D13" s="38">
        <v>6</v>
      </c>
      <c r="E13" s="53">
        <v>97</v>
      </c>
      <c r="F13" s="53">
        <v>160</v>
      </c>
      <c r="G13" s="35">
        <v>128.5</v>
      </c>
      <c r="H13" s="38">
        <f t="shared" si="0"/>
        <v>128.5</v>
      </c>
      <c r="I13" s="73">
        <v>128.5</v>
      </c>
      <c r="J13" s="43">
        <f t="shared" si="1"/>
        <v>100</v>
      </c>
      <c r="K13" s="43">
        <f t="shared" si="2"/>
        <v>100</v>
      </c>
      <c r="L13" s="39"/>
      <c r="M13" s="40"/>
      <c r="N13" s="40"/>
      <c r="P13" s="59"/>
    </row>
    <row r="14" spans="1:16" ht="30" x14ac:dyDescent="0.25">
      <c r="A14" s="47">
        <v>6</v>
      </c>
      <c r="B14" s="51" t="s">
        <v>32</v>
      </c>
      <c r="C14" s="47" t="s">
        <v>27</v>
      </c>
      <c r="D14" s="38">
        <v>6</v>
      </c>
      <c r="E14" s="53">
        <v>100</v>
      </c>
      <c r="F14" s="53">
        <v>210</v>
      </c>
      <c r="G14" s="35">
        <v>155</v>
      </c>
      <c r="H14" s="38">
        <f t="shared" si="0"/>
        <v>155</v>
      </c>
      <c r="I14" s="73">
        <v>155</v>
      </c>
      <c r="J14" s="43">
        <f t="shared" si="1"/>
        <v>100</v>
      </c>
      <c r="K14" s="43">
        <f t="shared" si="2"/>
        <v>100</v>
      </c>
      <c r="L14" s="39"/>
      <c r="M14" s="40"/>
      <c r="N14" s="40"/>
      <c r="P14" s="59"/>
    </row>
    <row r="15" spans="1:16" ht="14.45" customHeight="1" x14ac:dyDescent="0.25">
      <c r="A15" s="47">
        <v>7</v>
      </c>
      <c r="B15" s="51" t="s">
        <v>33</v>
      </c>
      <c r="C15" s="47" t="s">
        <v>27</v>
      </c>
      <c r="D15" s="38">
        <v>4</v>
      </c>
      <c r="E15" s="53">
        <v>96</v>
      </c>
      <c r="F15" s="53">
        <v>180</v>
      </c>
      <c r="G15" s="35">
        <v>138</v>
      </c>
      <c r="H15" s="38">
        <f t="shared" si="0"/>
        <v>138</v>
      </c>
      <c r="I15" s="73">
        <v>138</v>
      </c>
      <c r="J15" s="43">
        <f t="shared" si="1"/>
        <v>100</v>
      </c>
      <c r="K15" s="43">
        <f t="shared" si="2"/>
        <v>100</v>
      </c>
      <c r="L15" s="39"/>
      <c r="M15" s="40"/>
      <c r="N15" s="40"/>
      <c r="P15" s="59"/>
    </row>
    <row r="16" spans="1:16" ht="30" x14ac:dyDescent="0.25">
      <c r="A16" s="47">
        <v>8</v>
      </c>
      <c r="B16" s="51" t="s">
        <v>34</v>
      </c>
      <c r="C16" s="47" t="s">
        <v>35</v>
      </c>
      <c r="D16" s="38">
        <v>6</v>
      </c>
      <c r="E16" s="53">
        <v>204.6</v>
      </c>
      <c r="F16" s="53">
        <v>285</v>
      </c>
      <c r="G16" s="35">
        <v>244.8</v>
      </c>
      <c r="H16" s="38">
        <f t="shared" si="0"/>
        <v>244.8</v>
      </c>
      <c r="I16" s="73">
        <v>244.8</v>
      </c>
      <c r="J16" s="43">
        <f t="shared" si="1"/>
        <v>100</v>
      </c>
      <c r="K16" s="43">
        <f t="shared" si="2"/>
        <v>100</v>
      </c>
      <c r="L16" s="39"/>
      <c r="M16" s="40"/>
      <c r="N16" s="40"/>
      <c r="P16" s="59"/>
    </row>
    <row r="17" spans="1:16" ht="45" x14ac:dyDescent="0.25">
      <c r="A17" s="47">
        <v>9</v>
      </c>
      <c r="B17" s="51" t="s">
        <v>36</v>
      </c>
      <c r="C17" s="47" t="s">
        <v>27</v>
      </c>
      <c r="D17" s="38">
        <v>2</v>
      </c>
      <c r="E17" s="53">
        <v>750</v>
      </c>
      <c r="F17" s="53">
        <v>950</v>
      </c>
      <c r="G17" s="35">
        <v>850</v>
      </c>
      <c r="H17" s="38">
        <f t="shared" si="0"/>
        <v>850</v>
      </c>
      <c r="I17" s="73">
        <v>850</v>
      </c>
      <c r="J17" s="43">
        <f t="shared" si="1"/>
        <v>100</v>
      </c>
      <c r="K17" s="43">
        <f t="shared" si="2"/>
        <v>100</v>
      </c>
      <c r="L17" s="39"/>
      <c r="M17" s="40"/>
      <c r="N17" s="40"/>
      <c r="P17" s="59"/>
    </row>
    <row r="18" spans="1:16" ht="47.25" x14ac:dyDescent="0.25">
      <c r="A18" s="47">
        <v>10</v>
      </c>
      <c r="B18" s="51" t="s">
        <v>37</v>
      </c>
      <c r="C18" s="47" t="s">
        <v>27</v>
      </c>
      <c r="D18" s="38">
        <v>5</v>
      </c>
      <c r="E18" s="53">
        <v>670</v>
      </c>
      <c r="F18" s="53">
        <v>750</v>
      </c>
      <c r="G18" s="35">
        <v>710</v>
      </c>
      <c r="H18" s="38">
        <f t="shared" si="0"/>
        <v>710</v>
      </c>
      <c r="I18" s="73">
        <v>710</v>
      </c>
      <c r="J18" s="43">
        <f t="shared" si="1"/>
        <v>100</v>
      </c>
      <c r="K18" s="43">
        <f t="shared" si="2"/>
        <v>100</v>
      </c>
      <c r="L18" s="39"/>
      <c r="M18" s="40"/>
      <c r="N18" s="40"/>
      <c r="P18" s="41" t="s">
        <v>182</v>
      </c>
    </row>
    <row r="19" spans="1:16" ht="14.45" customHeight="1" x14ac:dyDescent="0.25">
      <c r="A19" s="47">
        <v>11</v>
      </c>
      <c r="B19" s="51" t="s">
        <v>38</v>
      </c>
      <c r="C19" s="47" t="s">
        <v>27</v>
      </c>
      <c r="D19" s="38">
        <v>6</v>
      </c>
      <c r="E19" s="53">
        <v>350</v>
      </c>
      <c r="F19" s="53">
        <v>550</v>
      </c>
      <c r="G19" s="35">
        <v>470</v>
      </c>
      <c r="H19" s="38">
        <v>470</v>
      </c>
      <c r="I19" s="73">
        <v>470</v>
      </c>
      <c r="J19" s="43">
        <f t="shared" si="1"/>
        <v>100</v>
      </c>
      <c r="K19" s="43">
        <f t="shared" si="2"/>
        <v>100</v>
      </c>
      <c r="L19" s="39"/>
      <c r="M19" s="40"/>
      <c r="N19" s="40"/>
      <c r="P19" s="42"/>
    </row>
    <row r="20" spans="1:16" ht="30" x14ac:dyDescent="0.25">
      <c r="A20" s="47">
        <v>12</v>
      </c>
      <c r="B20" s="51" t="s">
        <v>39</v>
      </c>
      <c r="C20" s="47" t="s">
        <v>27</v>
      </c>
      <c r="D20" s="38">
        <v>2</v>
      </c>
      <c r="E20" s="53">
        <v>690</v>
      </c>
      <c r="F20" s="53">
        <v>1200</v>
      </c>
      <c r="G20" s="35">
        <v>950</v>
      </c>
      <c r="H20" s="38">
        <v>950</v>
      </c>
      <c r="I20" s="73">
        <v>950</v>
      </c>
      <c r="J20" s="43">
        <f t="shared" si="1"/>
        <v>100</v>
      </c>
      <c r="K20" s="43">
        <f t="shared" si="2"/>
        <v>100</v>
      </c>
      <c r="L20" s="39"/>
      <c r="M20" s="40"/>
      <c r="N20" s="40"/>
      <c r="P20" s="42"/>
    </row>
    <row r="21" spans="1:16" ht="30" x14ac:dyDescent="0.25">
      <c r="A21" s="47">
        <v>13</v>
      </c>
      <c r="B21" s="51" t="s">
        <v>40</v>
      </c>
      <c r="C21" s="47" t="s">
        <v>41</v>
      </c>
      <c r="D21" s="38">
        <v>4</v>
      </c>
      <c r="E21" s="53">
        <v>200</v>
      </c>
      <c r="F21" s="53">
        <v>260</v>
      </c>
      <c r="G21" s="35">
        <v>224.5</v>
      </c>
      <c r="H21" s="38">
        <v>224.5</v>
      </c>
      <c r="I21" s="73">
        <v>224.5</v>
      </c>
      <c r="J21" s="43">
        <f t="shared" si="1"/>
        <v>100</v>
      </c>
      <c r="K21" s="43">
        <f t="shared" si="2"/>
        <v>100</v>
      </c>
      <c r="L21" s="39"/>
      <c r="M21" s="40"/>
      <c r="N21" s="40"/>
      <c r="P21" s="42"/>
    </row>
    <row r="22" spans="1:16" ht="30" x14ac:dyDescent="0.25">
      <c r="A22" s="47">
        <v>14</v>
      </c>
      <c r="B22" s="51" t="s">
        <v>42</v>
      </c>
      <c r="C22" s="47" t="s">
        <v>27</v>
      </c>
      <c r="D22" s="38">
        <v>6</v>
      </c>
      <c r="E22" s="53">
        <v>520</v>
      </c>
      <c r="F22" s="53">
        <v>1611</v>
      </c>
      <c r="G22" s="35">
        <v>1065.5</v>
      </c>
      <c r="H22" s="38">
        <f t="shared" si="0"/>
        <v>1065.5</v>
      </c>
      <c r="I22" s="73">
        <v>1065.5</v>
      </c>
      <c r="J22" s="43">
        <f t="shared" si="1"/>
        <v>100</v>
      </c>
      <c r="K22" s="43">
        <f t="shared" si="2"/>
        <v>100</v>
      </c>
      <c r="L22" s="39"/>
      <c r="M22" s="40"/>
      <c r="N22" s="40"/>
      <c r="P22" s="42"/>
    </row>
    <row r="23" spans="1:16" ht="60" x14ac:dyDescent="0.25">
      <c r="A23" s="47">
        <v>15</v>
      </c>
      <c r="B23" s="51" t="s">
        <v>43</v>
      </c>
      <c r="C23" s="47" t="s">
        <v>35</v>
      </c>
      <c r="D23" s="38">
        <v>4</v>
      </c>
      <c r="E23" s="53">
        <v>100</v>
      </c>
      <c r="F23" s="53">
        <v>274</v>
      </c>
      <c r="G23" s="35">
        <v>160</v>
      </c>
      <c r="H23" s="38">
        <f t="shared" si="0"/>
        <v>187</v>
      </c>
      <c r="I23" s="73">
        <v>160</v>
      </c>
      <c r="J23" s="43">
        <f t="shared" si="1"/>
        <v>116.875</v>
      </c>
      <c r="K23" s="43">
        <f t="shared" si="2"/>
        <v>116.875</v>
      </c>
      <c r="L23" s="39"/>
      <c r="M23" s="40"/>
      <c r="N23" s="40"/>
      <c r="P23" s="42"/>
    </row>
    <row r="24" spans="1:16" ht="28.5" x14ac:dyDescent="0.25">
      <c r="A24" s="45" t="s">
        <v>44</v>
      </c>
      <c r="B24" s="50" t="s">
        <v>45</v>
      </c>
      <c r="C24" s="47"/>
      <c r="D24" s="48"/>
      <c r="E24" s="74"/>
      <c r="F24" s="74"/>
      <c r="G24" s="48"/>
      <c r="H24" s="48"/>
      <c r="I24" s="72"/>
      <c r="J24" s="46"/>
      <c r="K24" s="46"/>
      <c r="L24" s="39"/>
      <c r="M24" s="37"/>
      <c r="N24" s="37"/>
    </row>
    <row r="25" spans="1:16" ht="30" x14ac:dyDescent="0.25">
      <c r="A25" s="47">
        <v>16</v>
      </c>
      <c r="B25" s="51" t="s">
        <v>46</v>
      </c>
      <c r="C25" s="47" t="s">
        <v>47</v>
      </c>
      <c r="D25" s="38" t="s">
        <v>188</v>
      </c>
      <c r="E25" s="53" t="s">
        <v>188</v>
      </c>
      <c r="F25" s="53" t="s">
        <v>188</v>
      </c>
      <c r="G25" s="38" t="s">
        <v>188</v>
      </c>
      <c r="H25" s="38"/>
      <c r="I25" s="73" t="s">
        <v>188</v>
      </c>
      <c r="J25" s="43" t="e">
        <f t="shared" si="1"/>
        <v>#VALUE!</v>
      </c>
      <c r="K25" s="43" t="e">
        <f t="shared" si="2"/>
        <v>#VALUE!</v>
      </c>
      <c r="L25" s="39"/>
      <c r="M25" s="40"/>
      <c r="N25" s="40"/>
    </row>
    <row r="26" spans="1:16" ht="30" x14ac:dyDescent="0.25">
      <c r="A26" s="47">
        <v>17</v>
      </c>
      <c r="B26" s="52" t="s">
        <v>48</v>
      </c>
      <c r="C26" s="47" t="s">
        <v>49</v>
      </c>
      <c r="D26" s="38">
        <v>2</v>
      </c>
      <c r="E26" s="53">
        <v>400</v>
      </c>
      <c r="F26" s="53">
        <v>417.7</v>
      </c>
      <c r="G26" s="35">
        <v>408.85</v>
      </c>
      <c r="H26" s="38">
        <f>AVERAGE(E26:F26)</f>
        <v>408.85</v>
      </c>
      <c r="I26" s="73">
        <v>408.85</v>
      </c>
      <c r="J26" s="43">
        <f t="shared" si="1"/>
        <v>100</v>
      </c>
      <c r="K26" s="43">
        <f t="shared" si="2"/>
        <v>100</v>
      </c>
      <c r="L26" s="39"/>
      <c r="M26" s="40"/>
      <c r="N26" s="40"/>
    </row>
    <row r="27" spans="1:16" ht="45" x14ac:dyDescent="0.25">
      <c r="A27" s="47">
        <v>18</v>
      </c>
      <c r="B27" s="52" t="s">
        <v>50</v>
      </c>
      <c r="C27" s="47" t="s">
        <v>49</v>
      </c>
      <c r="D27" s="38">
        <v>3</v>
      </c>
      <c r="E27" s="53">
        <v>220</v>
      </c>
      <c r="F27" s="53">
        <v>300</v>
      </c>
      <c r="G27" s="35">
        <v>260</v>
      </c>
      <c r="H27" s="38">
        <f t="shared" ref="H27:H34" si="3">AVERAGE(E27:F27)</f>
        <v>260</v>
      </c>
      <c r="I27" s="73">
        <v>260</v>
      </c>
      <c r="J27" s="43">
        <f t="shared" si="1"/>
        <v>100</v>
      </c>
      <c r="K27" s="43">
        <f t="shared" si="2"/>
        <v>100</v>
      </c>
      <c r="L27" s="39"/>
      <c r="M27" s="40"/>
      <c r="N27" s="40"/>
    </row>
    <row r="28" spans="1:16" x14ac:dyDescent="0.25">
      <c r="A28" s="47">
        <v>19</v>
      </c>
      <c r="B28" s="52" t="s">
        <v>51</v>
      </c>
      <c r="C28" s="47" t="s">
        <v>49</v>
      </c>
      <c r="D28" s="38">
        <v>4</v>
      </c>
      <c r="E28" s="53">
        <v>140</v>
      </c>
      <c r="F28" s="53">
        <v>210</v>
      </c>
      <c r="G28" s="35">
        <v>175</v>
      </c>
      <c r="H28" s="38">
        <f t="shared" si="3"/>
        <v>175</v>
      </c>
      <c r="I28" s="73">
        <v>175</v>
      </c>
      <c r="J28" s="43">
        <f t="shared" si="1"/>
        <v>100</v>
      </c>
      <c r="K28" s="43">
        <f t="shared" si="2"/>
        <v>100</v>
      </c>
      <c r="L28" s="39"/>
      <c r="M28" s="40"/>
      <c r="N28" s="40"/>
    </row>
    <row r="29" spans="1:16" x14ac:dyDescent="0.25">
      <c r="A29" s="47">
        <v>20</v>
      </c>
      <c r="B29" s="52" t="s">
        <v>52</v>
      </c>
      <c r="C29" s="47" t="s">
        <v>53</v>
      </c>
      <c r="D29" s="38">
        <v>4</v>
      </c>
      <c r="E29" s="53">
        <v>50</v>
      </c>
      <c r="F29" s="53">
        <v>60</v>
      </c>
      <c r="G29" s="35">
        <v>55</v>
      </c>
      <c r="H29" s="38">
        <f t="shared" si="3"/>
        <v>55</v>
      </c>
      <c r="I29" s="73">
        <v>55</v>
      </c>
      <c r="J29" s="43">
        <f t="shared" si="1"/>
        <v>100</v>
      </c>
      <c r="K29" s="43">
        <f t="shared" si="2"/>
        <v>100</v>
      </c>
      <c r="L29" s="39"/>
      <c r="M29" s="40"/>
      <c r="N29" s="40"/>
    </row>
    <row r="30" spans="1:16" x14ac:dyDescent="0.25">
      <c r="A30" s="47">
        <v>21</v>
      </c>
      <c r="B30" s="52" t="s">
        <v>54</v>
      </c>
      <c r="C30" s="47" t="s">
        <v>27</v>
      </c>
      <c r="D30" s="38">
        <v>4</v>
      </c>
      <c r="E30" s="53">
        <v>220</v>
      </c>
      <c r="F30" s="53">
        <v>300</v>
      </c>
      <c r="G30" s="35">
        <v>260</v>
      </c>
      <c r="H30" s="38">
        <f t="shared" si="3"/>
        <v>260</v>
      </c>
      <c r="I30" s="73">
        <v>260</v>
      </c>
      <c r="J30" s="43">
        <f t="shared" si="1"/>
        <v>100</v>
      </c>
      <c r="K30" s="43">
        <f t="shared" si="2"/>
        <v>100</v>
      </c>
      <c r="L30" s="39"/>
      <c r="M30" s="40"/>
      <c r="N30" s="40"/>
    </row>
    <row r="31" spans="1:16" x14ac:dyDescent="0.25">
      <c r="A31" s="47">
        <v>22</v>
      </c>
      <c r="B31" s="52" t="s">
        <v>55</v>
      </c>
      <c r="C31" s="47" t="s">
        <v>56</v>
      </c>
      <c r="D31" s="38"/>
      <c r="E31" s="53"/>
      <c r="F31" s="53"/>
      <c r="G31" s="35"/>
      <c r="H31" s="38"/>
      <c r="I31" s="73"/>
      <c r="J31" s="43" t="e">
        <f t="shared" si="1"/>
        <v>#DIV/0!</v>
      </c>
      <c r="K31" s="43" t="e">
        <f t="shared" si="2"/>
        <v>#DIV/0!</v>
      </c>
      <c r="L31" s="39"/>
      <c r="M31" s="40"/>
      <c r="N31" s="40"/>
    </row>
    <row r="32" spans="1:16" x14ac:dyDescent="0.25">
      <c r="A32" s="47">
        <v>23</v>
      </c>
      <c r="B32" s="52" t="s">
        <v>57</v>
      </c>
      <c r="C32" s="47" t="s">
        <v>58</v>
      </c>
      <c r="D32" s="38">
        <v>4</v>
      </c>
      <c r="E32" s="53">
        <v>50</v>
      </c>
      <c r="F32" s="53">
        <v>80</v>
      </c>
      <c r="G32" s="35">
        <v>65</v>
      </c>
      <c r="H32" s="38">
        <f t="shared" si="3"/>
        <v>65</v>
      </c>
      <c r="I32" s="73">
        <v>65</v>
      </c>
      <c r="J32" s="43">
        <f t="shared" si="1"/>
        <v>100</v>
      </c>
      <c r="K32" s="43">
        <f t="shared" si="2"/>
        <v>100</v>
      </c>
      <c r="L32" s="39"/>
      <c r="M32" s="40"/>
      <c r="N32" s="40"/>
    </row>
    <row r="33" spans="1:14" ht="45" x14ac:dyDescent="0.25">
      <c r="A33" s="47">
        <v>24</v>
      </c>
      <c r="B33" s="52" t="s">
        <v>59</v>
      </c>
      <c r="C33" s="47" t="s">
        <v>60</v>
      </c>
      <c r="D33" s="38">
        <v>1</v>
      </c>
      <c r="E33" s="53">
        <v>83</v>
      </c>
      <c r="F33" s="53">
        <v>83</v>
      </c>
      <c r="G33" s="35">
        <v>83</v>
      </c>
      <c r="H33" s="38">
        <f t="shared" si="3"/>
        <v>83</v>
      </c>
      <c r="I33" s="73">
        <v>83</v>
      </c>
      <c r="J33" s="43">
        <f t="shared" si="1"/>
        <v>100</v>
      </c>
      <c r="K33" s="43">
        <f t="shared" si="2"/>
        <v>100</v>
      </c>
      <c r="L33" s="39"/>
      <c r="M33" s="40"/>
      <c r="N33" s="40"/>
    </row>
    <row r="34" spans="1:14" x14ac:dyDescent="0.25">
      <c r="A34" s="47">
        <v>25</v>
      </c>
      <c r="B34" s="52" t="s">
        <v>61</v>
      </c>
      <c r="C34" s="47" t="s">
        <v>60</v>
      </c>
      <c r="D34" s="38">
        <v>1</v>
      </c>
      <c r="E34" s="53">
        <v>90</v>
      </c>
      <c r="F34" s="53">
        <v>90</v>
      </c>
      <c r="G34" s="35">
        <v>90</v>
      </c>
      <c r="H34" s="38">
        <f t="shared" si="3"/>
        <v>90</v>
      </c>
      <c r="I34" s="73">
        <v>90</v>
      </c>
      <c r="J34" s="43">
        <f t="shared" si="1"/>
        <v>100</v>
      </c>
      <c r="K34" s="43">
        <f t="shared" si="2"/>
        <v>100</v>
      </c>
      <c r="L34" s="39"/>
      <c r="M34" s="40"/>
      <c r="N34" s="40"/>
    </row>
    <row r="35" spans="1:14" ht="28.5" x14ac:dyDescent="0.25">
      <c r="A35" s="45" t="s">
        <v>62</v>
      </c>
      <c r="B35" s="50" t="s">
        <v>63</v>
      </c>
      <c r="C35" s="44"/>
      <c r="D35" s="45"/>
      <c r="E35" s="45"/>
      <c r="F35" s="45"/>
      <c r="G35" s="45"/>
      <c r="H35" s="45"/>
      <c r="I35" s="72"/>
      <c r="J35" s="46"/>
      <c r="K35" s="46"/>
      <c r="L35" s="39"/>
      <c r="M35" s="37"/>
      <c r="N35" s="37"/>
    </row>
    <row r="36" spans="1:14" ht="30" x14ac:dyDescent="0.25">
      <c r="A36" s="47">
        <v>26</v>
      </c>
      <c r="B36" s="52" t="s">
        <v>64</v>
      </c>
      <c r="C36" s="47" t="s">
        <v>49</v>
      </c>
      <c r="D36" s="38">
        <v>1</v>
      </c>
      <c r="E36" s="38">
        <v>196</v>
      </c>
      <c r="F36" s="38">
        <v>198</v>
      </c>
      <c r="G36" s="35">
        <v>197</v>
      </c>
      <c r="H36" s="38">
        <f>AVERAGE(E36:F36)</f>
        <v>197</v>
      </c>
      <c r="I36" s="73">
        <v>197</v>
      </c>
      <c r="J36" s="43">
        <f t="shared" si="1"/>
        <v>100</v>
      </c>
      <c r="K36" s="43">
        <f t="shared" si="2"/>
        <v>100</v>
      </c>
      <c r="L36" s="39"/>
      <c r="M36" s="40"/>
      <c r="N36" s="40"/>
    </row>
    <row r="37" spans="1:14" x14ac:dyDescent="0.25">
      <c r="A37" s="47">
        <v>27</v>
      </c>
      <c r="B37" s="52" t="s">
        <v>65</v>
      </c>
      <c r="C37" s="47" t="s">
        <v>49</v>
      </c>
      <c r="D37" s="38">
        <v>1</v>
      </c>
      <c r="E37" s="38">
        <v>106.67</v>
      </c>
      <c r="F37" s="38">
        <v>274</v>
      </c>
      <c r="G37" s="35">
        <v>190.34</v>
      </c>
      <c r="H37" s="54">
        <f t="shared" ref="H37:H40" si="4">AVERAGE(E37:F37)</f>
        <v>190.33500000000001</v>
      </c>
      <c r="I37" s="73">
        <v>190.34</v>
      </c>
      <c r="J37" s="43">
        <f t="shared" si="1"/>
        <v>99.997373121782076</v>
      </c>
      <c r="K37" s="43">
        <f t="shared" si="2"/>
        <v>99.997373121782076</v>
      </c>
      <c r="L37" s="39"/>
      <c r="M37" s="40"/>
      <c r="N37" s="40"/>
    </row>
    <row r="38" spans="1:14" x14ac:dyDescent="0.25">
      <c r="A38" s="47">
        <v>28</v>
      </c>
      <c r="B38" s="52" t="s">
        <v>66</v>
      </c>
      <c r="C38" s="47" t="s">
        <v>49</v>
      </c>
      <c r="D38" s="38">
        <v>1</v>
      </c>
      <c r="E38" s="38">
        <v>179</v>
      </c>
      <c r="F38" s="38">
        <v>179</v>
      </c>
      <c r="G38" s="35">
        <v>179</v>
      </c>
      <c r="H38" s="38">
        <f t="shared" si="4"/>
        <v>179</v>
      </c>
      <c r="I38" s="73">
        <v>179</v>
      </c>
      <c r="J38" s="43">
        <f t="shared" si="1"/>
        <v>100</v>
      </c>
      <c r="K38" s="43">
        <f t="shared" si="2"/>
        <v>100</v>
      </c>
      <c r="L38" s="39"/>
      <c r="M38" s="40"/>
      <c r="N38" s="40"/>
    </row>
    <row r="39" spans="1:14" x14ac:dyDescent="0.25">
      <c r="A39" s="47">
        <v>29</v>
      </c>
      <c r="B39" s="52" t="s">
        <v>67</v>
      </c>
      <c r="C39" s="47" t="s">
        <v>49</v>
      </c>
      <c r="D39" s="38">
        <v>1</v>
      </c>
      <c r="E39" s="38">
        <v>717</v>
      </c>
      <c r="F39" s="38">
        <v>717</v>
      </c>
      <c r="G39" s="35">
        <v>717</v>
      </c>
      <c r="H39" s="38">
        <f t="shared" si="4"/>
        <v>717</v>
      </c>
      <c r="I39" s="73">
        <v>717</v>
      </c>
      <c r="J39" s="43">
        <f t="shared" si="1"/>
        <v>100</v>
      </c>
      <c r="K39" s="43">
        <f t="shared" si="2"/>
        <v>100</v>
      </c>
      <c r="L39" s="39"/>
      <c r="M39" s="40"/>
      <c r="N39" s="40"/>
    </row>
    <row r="40" spans="1:14" x14ac:dyDescent="0.25">
      <c r="A40" s="47">
        <v>30</v>
      </c>
      <c r="B40" s="52" t="s">
        <v>68</v>
      </c>
      <c r="C40" s="47" t="s">
        <v>49</v>
      </c>
      <c r="D40" s="38">
        <v>1</v>
      </c>
      <c r="E40" s="38">
        <v>59.5</v>
      </c>
      <c r="F40" s="38">
        <v>59.5</v>
      </c>
      <c r="G40" s="35">
        <v>59.5</v>
      </c>
      <c r="H40" s="38">
        <f t="shared" si="4"/>
        <v>59.5</v>
      </c>
      <c r="I40" s="73">
        <v>59.5</v>
      </c>
      <c r="J40" s="43">
        <f t="shared" si="1"/>
        <v>100</v>
      </c>
      <c r="K40" s="43">
        <f t="shared" si="2"/>
        <v>100</v>
      </c>
      <c r="L40" s="39"/>
      <c r="M40" s="40"/>
      <c r="N40" s="40"/>
    </row>
    <row r="41" spans="1:14" x14ac:dyDescent="0.25">
      <c r="A41" s="47"/>
      <c r="B41" s="52"/>
      <c r="C41" s="47"/>
      <c r="D41" s="38"/>
      <c r="E41" s="38"/>
      <c r="F41" s="38"/>
      <c r="G41" s="38"/>
      <c r="H41" s="38"/>
      <c r="I41" s="73"/>
      <c r="J41" s="46"/>
      <c r="K41" s="46"/>
      <c r="L41" s="39"/>
      <c r="M41" s="40"/>
      <c r="N41" s="40"/>
    </row>
    <row r="42" spans="1:14" ht="45" x14ac:dyDescent="0.25">
      <c r="A42" s="47">
        <v>31</v>
      </c>
      <c r="B42" s="52" t="s">
        <v>69</v>
      </c>
      <c r="C42" s="47" t="s">
        <v>70</v>
      </c>
      <c r="D42" s="38"/>
      <c r="E42" s="38"/>
      <c r="F42" s="38"/>
      <c r="G42" s="38"/>
      <c r="H42" s="38"/>
      <c r="I42" s="73"/>
      <c r="J42" s="43" t="e">
        <f t="shared" si="1"/>
        <v>#DIV/0!</v>
      </c>
      <c r="K42" s="43" t="e">
        <f t="shared" si="2"/>
        <v>#DIV/0!</v>
      </c>
      <c r="L42" s="39"/>
      <c r="M42" s="40"/>
      <c r="N42" s="40"/>
    </row>
  </sheetData>
  <sheetProtection password="CA9C" sheet="1" objects="1" scenarios="1" formatCells="0" formatColumns="0" formatRows="0" sort="0" autoFilter="0"/>
  <mergeCells count="16">
    <mergeCell ref="F6:F7"/>
    <mergeCell ref="G6:I6"/>
    <mergeCell ref="H2:I5"/>
    <mergeCell ref="A6:A7"/>
    <mergeCell ref="B6:B7"/>
    <mergeCell ref="C6:C7"/>
    <mergeCell ref="D6:D7"/>
    <mergeCell ref="C3:E3"/>
    <mergeCell ref="C4:E4"/>
    <mergeCell ref="E6:E7"/>
    <mergeCell ref="M6:M7"/>
    <mergeCell ref="M1:N4"/>
    <mergeCell ref="N6:N7"/>
    <mergeCell ref="P8:P17"/>
    <mergeCell ref="J2:K5"/>
    <mergeCell ref="J6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Лист2!$A$1:$A$61</xm:f>
          </x14:formula1>
          <xm:sqref>C3:E3</xm:sqref>
        </x14:dataValidation>
        <x14:dataValidation type="list" allowBlank="1" showInputMessage="1" showErrorMessage="1">
          <x14:formula1>
            <xm:f>Лист2!$C$1:$C$39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G20" sqref="G20"/>
    </sheetView>
  </sheetViews>
  <sheetFormatPr defaultColWidth="8.85546875" defaultRowHeight="15" x14ac:dyDescent="0.25"/>
  <cols>
    <col min="1" max="1" width="23.28515625" style="4" customWidth="1"/>
    <col min="2" max="16384" width="8.85546875" style="4"/>
  </cols>
  <sheetData>
    <row r="1" spans="1:19" ht="15.75" x14ac:dyDescent="0.25">
      <c r="A1" s="3" t="s">
        <v>13</v>
      </c>
    </row>
    <row r="2" spans="1:19" x14ac:dyDescent="0.25">
      <c r="A2" s="5" t="s">
        <v>183</v>
      </c>
    </row>
    <row r="4" spans="1:19" x14ac:dyDescent="0.25">
      <c r="A4" s="6"/>
    </row>
    <row r="5" spans="1:19" ht="15.75" x14ac:dyDescent="0.25">
      <c r="A5" s="7" t="s">
        <v>14</v>
      </c>
      <c r="B5" s="8"/>
      <c r="C5" s="66" t="s">
        <v>128</v>
      </c>
      <c r="D5" s="66"/>
      <c r="E5" s="66"/>
      <c r="F5" s="66"/>
      <c r="G5" s="9" t="s">
        <v>135</v>
      </c>
    </row>
    <row r="6" spans="1:19" ht="15.75" x14ac:dyDescent="0.25">
      <c r="A6" s="7" t="s">
        <v>15</v>
      </c>
      <c r="B6" s="8"/>
      <c r="C6" s="66"/>
      <c r="D6" s="66"/>
      <c r="E6" s="66"/>
      <c r="F6" s="66"/>
      <c r="G6" s="9" t="s">
        <v>135</v>
      </c>
    </row>
    <row r="7" spans="1:19" ht="16.5" thickBot="1" x14ac:dyDescent="0.3">
      <c r="A7" s="7"/>
      <c r="B7" s="8"/>
      <c r="C7" s="10"/>
      <c r="D7" s="10"/>
    </row>
    <row r="8" spans="1:19" x14ac:dyDescent="0.25">
      <c r="A8" s="68" t="s">
        <v>12</v>
      </c>
      <c r="B8" s="69" t="s">
        <v>0</v>
      </c>
      <c r="C8" s="70"/>
      <c r="D8" s="70"/>
      <c r="E8" s="70"/>
      <c r="F8" s="70"/>
      <c r="G8" s="71"/>
      <c r="H8" s="69" t="s">
        <v>1</v>
      </c>
      <c r="I8" s="70"/>
      <c r="J8" s="70"/>
      <c r="K8" s="70"/>
      <c r="L8" s="70"/>
      <c r="M8" s="71"/>
      <c r="N8" s="69" t="s">
        <v>2</v>
      </c>
      <c r="O8" s="70"/>
      <c r="P8" s="70"/>
      <c r="Q8" s="70"/>
      <c r="R8" s="70"/>
      <c r="S8" s="71"/>
    </row>
    <row r="9" spans="1:19" x14ac:dyDescent="0.25">
      <c r="A9" s="68"/>
      <c r="B9" s="11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3" t="s">
        <v>8</v>
      </c>
      <c r="H9" s="11" t="s">
        <v>3</v>
      </c>
      <c r="I9" s="12" t="s">
        <v>4</v>
      </c>
      <c r="J9" s="12" t="s">
        <v>5</v>
      </c>
      <c r="K9" s="12" t="s">
        <v>6</v>
      </c>
      <c r="L9" s="12" t="s">
        <v>7</v>
      </c>
      <c r="M9" s="13" t="s">
        <v>8</v>
      </c>
      <c r="N9" s="11" t="s">
        <v>3</v>
      </c>
      <c r="O9" s="12" t="s">
        <v>4</v>
      </c>
      <c r="P9" s="12" t="s">
        <v>5</v>
      </c>
      <c r="Q9" s="12" t="s">
        <v>6</v>
      </c>
      <c r="R9" s="12" t="s">
        <v>7</v>
      </c>
      <c r="S9" s="13" t="s">
        <v>8</v>
      </c>
    </row>
    <row r="10" spans="1:19" ht="19.5" customHeight="1" x14ac:dyDescent="0.25">
      <c r="A10" s="14" t="s">
        <v>9</v>
      </c>
      <c r="B10" s="23">
        <f>COUNTIFS('Мониторинг по номенклатуре'!$J$9:$J$23,"&lt;=110",'Мониторинг по номенклатуре'!$J$9:$J$23,"&gt;100")</f>
        <v>0</v>
      </c>
      <c r="C10" s="24">
        <f>COUNTIF('Мониторинг по номенклатуре'!$J$9:$J$23,"&gt;=111")-D10-E10-F10-G10</f>
        <v>1</v>
      </c>
      <c r="D10" s="24">
        <f>COUNTIF('Мониторинг по номенклатуре'!$J$9:$J$23,"&gt;=121")-E10-F10-G10</f>
        <v>0</v>
      </c>
      <c r="E10" s="24">
        <f>COUNTIF('Мониторинг по номенклатуре'!$J$9:$J$23,"&gt;=131")-F10-G10</f>
        <v>0</v>
      </c>
      <c r="F10" s="24">
        <f>COUNTIF('Мониторинг по номенклатуре'!$J$9:$J$23,"&gt;=141")-G10</f>
        <v>0</v>
      </c>
      <c r="G10" s="25">
        <f>COUNTIF('Мониторинг по номенклатуре'!$J$9:$J$23,"&gt;=150")</f>
        <v>0</v>
      </c>
      <c r="H10" s="15"/>
      <c r="I10" s="16"/>
      <c r="J10" s="16"/>
      <c r="K10" s="16"/>
      <c r="L10" s="16"/>
      <c r="M10" s="17"/>
      <c r="N10" s="23">
        <f>COUNTIFS('Мониторинг по номенклатуре'!$K$9:$K$23,"&lt;=110",'Мониторинг по номенклатуре'!$K$9:$K$23,"&gt;100")</f>
        <v>0</v>
      </c>
      <c r="O10" s="24">
        <f>COUNTIF('Мониторинг по номенклатуре'!$K$9:$K$23,"&gt;=111")-P10-Q10-R10-S10</f>
        <v>1</v>
      </c>
      <c r="P10" s="24">
        <f>COUNTIF('Мониторинг по номенклатуре'!$K$9:$K$23,"&gt;=121")-Q10-R10-S10</f>
        <v>0</v>
      </c>
      <c r="Q10" s="24">
        <f>COUNTIF('Мониторинг по номенклатуре'!$K$9:$K$23,"&gt;=131")-R10-S10</f>
        <v>0</v>
      </c>
      <c r="R10" s="24">
        <f>COUNTIF('Мониторинг по номенклатуре'!$K$9:$K$23,"&gt;=141")-S10</f>
        <v>0</v>
      </c>
      <c r="S10" s="25">
        <f>COUNTIF('Мониторинг по номенклатуре'!$K$9:$K$23,"&gt;=150")</f>
        <v>0</v>
      </c>
    </row>
    <row r="11" spans="1:19" ht="19.5" customHeight="1" x14ac:dyDescent="0.25">
      <c r="A11" s="14" t="s">
        <v>10</v>
      </c>
      <c r="B11" s="23">
        <f>COUNTIFS('Мониторинг по номенклатуре'!$J$25:$J$34,"&lt;=110",'Мониторинг по номенклатуре'!$J$25:$J$34,"&gt;100")</f>
        <v>0</v>
      </c>
      <c r="C11" s="24">
        <f>COUNTIF('Мониторинг по номенклатуре'!$J$25:$J$34,"&gt;=111")-D11-E11-F11-G11</f>
        <v>0</v>
      </c>
      <c r="D11" s="24">
        <f>COUNTIF('Мониторинг по номенклатуре'!$J$25:$J$34,"&gt;=121")-E11-F11-G11</f>
        <v>0</v>
      </c>
      <c r="E11" s="24">
        <f>COUNTIF('Мониторинг по номенклатуре'!$J$25:$J$34,"&gt;=131")-F11-G11</f>
        <v>0</v>
      </c>
      <c r="F11" s="24">
        <f>COUNTIF('Мониторинг по номенклатуре'!$J$25:$J$34,"&gt;=141")-G11</f>
        <v>0</v>
      </c>
      <c r="G11" s="25">
        <f>COUNTIF('Мониторинг по номенклатуре'!$J$25:$J$34,"&gt;=150")</f>
        <v>0</v>
      </c>
      <c r="H11" s="15"/>
      <c r="I11" s="16"/>
      <c r="J11" s="16"/>
      <c r="K11" s="16"/>
      <c r="L11" s="16"/>
      <c r="M11" s="17"/>
      <c r="N11" s="23">
        <f>COUNTIFS('Мониторинг по номенклатуре'!$K$25:$K$34,"&lt;=110",'Мониторинг по номенклатуре'!$K$25:$K$34,"&gt;100")</f>
        <v>0</v>
      </c>
      <c r="O11" s="24">
        <f>COUNTIF('Мониторинг по номенклатуре'!$K$25:$K$34,"&gt;=111")-P11-Q11-R11-S11</f>
        <v>0</v>
      </c>
      <c r="P11" s="24">
        <f>COUNTIF('Мониторинг по номенклатуре'!$K$25:$K$34,"&gt;=121")-Q11-R11-S11</f>
        <v>0</v>
      </c>
      <c r="Q11" s="24">
        <f>COUNTIF('Мониторинг по номенклатуре'!$K$25:$K$34,"&gt;=131")-R11-S11</f>
        <v>0</v>
      </c>
      <c r="R11" s="24">
        <f>COUNTIF('Мониторинг по номенклатуре'!$K$25:$K$34,"&gt;=141")-S11</f>
        <v>0</v>
      </c>
      <c r="S11" s="25">
        <f>COUNTIF('Мониторинг по номенклатуре'!$K$25:$K$34,"&gt;=150")</f>
        <v>0</v>
      </c>
    </row>
    <row r="12" spans="1:19" ht="18.75" customHeight="1" thickBot="1" x14ac:dyDescent="0.3">
      <c r="A12" s="14" t="s">
        <v>11</v>
      </c>
      <c r="B12" s="23">
        <f>COUNTIFS('Мониторинг по номенклатуре'!$J$36:$J$42,"&lt;=110",'Мониторинг по номенклатуре'!$J$36:$J$42,"&gt;100")</f>
        <v>0</v>
      </c>
      <c r="C12" s="26">
        <f>COUNTIF('Мониторинг по номенклатуре'!$J$36:$J$42,"&gt;=111")-D12-E12-F12-G12</f>
        <v>0</v>
      </c>
      <c r="D12" s="26">
        <f>COUNTIF('Мониторинг по номенклатуре'!$J$36:$J$42,"&gt;=121")-E12-F12-G12</f>
        <v>0</v>
      </c>
      <c r="E12" s="26">
        <f>COUNTIF('Мониторинг по номенклатуре'!$J$36:$J$42,"&gt;=131")-F12-G12</f>
        <v>0</v>
      </c>
      <c r="F12" s="26">
        <f>COUNTIF('Мониторинг по номенклатуре'!$J$36:$J$42,"&gt;=141")-G12</f>
        <v>0</v>
      </c>
      <c r="G12" s="27">
        <f>COUNTIF('Мониторинг по номенклатуре'!$J$36:$J$42,"&gt;=150")</f>
        <v>0</v>
      </c>
      <c r="H12" s="18"/>
      <c r="I12" s="19"/>
      <c r="J12" s="19"/>
      <c r="K12" s="19"/>
      <c r="L12" s="19"/>
      <c r="M12" s="20"/>
      <c r="N12" s="23">
        <f>COUNTIFS('Мониторинг по номенклатуре'!$K$36:$K$42,"&lt;=110",'Мониторинг по номенклатуре'!$K$36:$K$42,"&gt;100")</f>
        <v>0</v>
      </c>
      <c r="O12" s="26">
        <f>COUNTIF('Мониторинг по номенклатуре'!$K$36:$K$42,"&gt;=111")-P12-Q12-R12-S12</f>
        <v>0</v>
      </c>
      <c r="P12" s="26">
        <f>COUNTIF('Мониторинг по номенклатуре'!$K$36:$K$42,"&gt;=121")-Q12-R12-S12</f>
        <v>0</v>
      </c>
      <c r="Q12" s="26">
        <f>COUNTIF('Мониторинг по номенклатуре'!$K$36:$K$42,"&gt;=131")-R12-S12</f>
        <v>0</v>
      </c>
      <c r="R12" s="26">
        <f>COUNTIF('Мониторинг по номенклатуре'!$K$36:$K$42,"&gt;=141")-S12</f>
        <v>0</v>
      </c>
      <c r="S12" s="27">
        <f>COUNTIF('Мониторинг по номенклатуре'!$K$36:$K$42,"&gt;=150")</f>
        <v>0</v>
      </c>
    </row>
    <row r="13" spans="1:19" s="21" customFormat="1" ht="18.75" customHeight="1" x14ac:dyDescent="0.25">
      <c r="B13" s="67" t="s">
        <v>176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x14ac:dyDescent="0.25">
      <c r="B14" s="22" t="s">
        <v>177</v>
      </c>
    </row>
  </sheetData>
  <sheetProtection password="CA9C" sheet="1" objects="1" scenarios="1" formatCells="0" formatColumns="0" formatRows="0" sort="0" autoFilter="0"/>
  <mergeCells count="7">
    <mergeCell ref="C5:F5"/>
    <mergeCell ref="C6:F6"/>
    <mergeCell ref="B13:S13"/>
    <mergeCell ref="A8:A9"/>
    <mergeCell ref="B8:G8"/>
    <mergeCell ref="H8:M8"/>
    <mergeCell ref="N8:S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Лист2!$A$1:$A$61</xm:f>
          </x14:formula1>
          <xm:sqref>C5:F5</xm:sqref>
        </x14:dataValidation>
        <x14:dataValidation type="list" allowBlank="1" showInputMessage="1" showErrorMessage="1">
          <x14:formula1>
            <xm:f>Лист2!$C$2:$C$39</xm:f>
          </x14:formula1>
          <xm:sqref>C6:F6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10" workbookViewId="0">
      <selection activeCell="C15" sqref="C15"/>
    </sheetView>
  </sheetViews>
  <sheetFormatPr defaultRowHeight="15" x14ac:dyDescent="0.25"/>
  <cols>
    <col min="1" max="1" width="41.42578125" customWidth="1"/>
  </cols>
  <sheetData>
    <row r="1" spans="1:3" x14ac:dyDescent="0.25">
      <c r="A1" s="1" t="s">
        <v>74</v>
      </c>
      <c r="C1" t="s">
        <v>136</v>
      </c>
    </row>
    <row r="2" spans="1:3" x14ac:dyDescent="0.25">
      <c r="A2" s="1" t="s">
        <v>75</v>
      </c>
      <c r="C2" t="s">
        <v>137</v>
      </c>
    </row>
    <row r="3" spans="1:3" x14ac:dyDescent="0.25">
      <c r="A3" s="1" t="s">
        <v>76</v>
      </c>
      <c r="C3" t="s">
        <v>138</v>
      </c>
    </row>
    <row r="4" spans="1:3" x14ac:dyDescent="0.25">
      <c r="A4" s="1" t="s">
        <v>77</v>
      </c>
      <c r="C4" t="s">
        <v>139</v>
      </c>
    </row>
    <row r="5" spans="1:3" x14ac:dyDescent="0.25">
      <c r="A5" s="1" t="s">
        <v>78</v>
      </c>
      <c r="C5" t="s">
        <v>140</v>
      </c>
    </row>
    <row r="6" spans="1:3" x14ac:dyDescent="0.25">
      <c r="A6" s="1" t="s">
        <v>79</v>
      </c>
      <c r="C6" t="s">
        <v>141</v>
      </c>
    </row>
    <row r="7" spans="1:3" x14ac:dyDescent="0.25">
      <c r="A7" s="1" t="s">
        <v>80</v>
      </c>
      <c r="C7" t="s">
        <v>142</v>
      </c>
    </row>
    <row r="8" spans="1:3" x14ac:dyDescent="0.25">
      <c r="A8" s="1" t="s">
        <v>81</v>
      </c>
      <c r="C8" t="s">
        <v>143</v>
      </c>
    </row>
    <row r="9" spans="1:3" x14ac:dyDescent="0.25">
      <c r="A9" s="1" t="s">
        <v>82</v>
      </c>
      <c r="C9" t="s">
        <v>144</v>
      </c>
    </row>
    <row r="10" spans="1:3" x14ac:dyDescent="0.25">
      <c r="A10" s="1" t="s">
        <v>83</v>
      </c>
      <c r="C10" t="s">
        <v>145</v>
      </c>
    </row>
    <row r="11" spans="1:3" x14ac:dyDescent="0.25">
      <c r="A11" s="1" t="s">
        <v>84</v>
      </c>
      <c r="C11" t="s">
        <v>146</v>
      </c>
    </row>
    <row r="12" spans="1:3" x14ac:dyDescent="0.25">
      <c r="A12" s="1" t="s">
        <v>85</v>
      </c>
      <c r="C12" t="s">
        <v>147</v>
      </c>
    </row>
    <row r="13" spans="1:3" x14ac:dyDescent="0.25">
      <c r="A13" s="1" t="s">
        <v>86</v>
      </c>
      <c r="C13" t="s">
        <v>148</v>
      </c>
    </row>
    <row r="14" spans="1:3" x14ac:dyDescent="0.25">
      <c r="A14" s="1" t="s">
        <v>87</v>
      </c>
      <c r="C14" t="s">
        <v>174</v>
      </c>
    </row>
    <row r="15" spans="1:3" x14ac:dyDescent="0.25">
      <c r="A15" s="1" t="s">
        <v>88</v>
      </c>
      <c r="C15" t="s">
        <v>149</v>
      </c>
    </row>
    <row r="16" spans="1:3" x14ac:dyDescent="0.25">
      <c r="A16" s="1" t="s">
        <v>89</v>
      </c>
      <c r="C16" t="s">
        <v>150</v>
      </c>
    </row>
    <row r="17" spans="1:3" x14ac:dyDescent="0.25">
      <c r="A17" s="1" t="s">
        <v>90</v>
      </c>
      <c r="C17" t="s">
        <v>151</v>
      </c>
    </row>
    <row r="18" spans="1:3" x14ac:dyDescent="0.25">
      <c r="A18" s="1" t="s">
        <v>91</v>
      </c>
      <c r="C18" t="s">
        <v>152</v>
      </c>
    </row>
    <row r="19" spans="1:3" x14ac:dyDescent="0.25">
      <c r="A19" s="1" t="s">
        <v>92</v>
      </c>
      <c r="C19" t="s">
        <v>153</v>
      </c>
    </row>
    <row r="20" spans="1:3" x14ac:dyDescent="0.25">
      <c r="A20" s="1" t="s">
        <v>93</v>
      </c>
      <c r="C20" t="s">
        <v>154</v>
      </c>
    </row>
    <row r="21" spans="1:3" x14ac:dyDescent="0.25">
      <c r="A21" s="1" t="s">
        <v>94</v>
      </c>
      <c r="C21" t="s">
        <v>155</v>
      </c>
    </row>
    <row r="22" spans="1:3" x14ac:dyDescent="0.25">
      <c r="A22" s="1" t="s">
        <v>95</v>
      </c>
      <c r="C22" t="s">
        <v>156</v>
      </c>
    </row>
    <row r="23" spans="1:3" x14ac:dyDescent="0.25">
      <c r="A23" s="1" t="s">
        <v>96</v>
      </c>
      <c r="C23" t="s">
        <v>157</v>
      </c>
    </row>
    <row r="24" spans="1:3" x14ac:dyDescent="0.25">
      <c r="A24" s="1" t="s">
        <v>97</v>
      </c>
      <c r="C24" t="s">
        <v>158</v>
      </c>
    </row>
    <row r="25" spans="1:3" x14ac:dyDescent="0.25">
      <c r="A25" s="1" t="s">
        <v>98</v>
      </c>
      <c r="C25" t="s">
        <v>159</v>
      </c>
    </row>
    <row r="26" spans="1:3" x14ac:dyDescent="0.25">
      <c r="A26" s="1" t="s">
        <v>99</v>
      </c>
      <c r="C26" t="s">
        <v>160</v>
      </c>
    </row>
    <row r="27" spans="1:3" x14ac:dyDescent="0.25">
      <c r="A27" s="1" t="s">
        <v>100</v>
      </c>
      <c r="C27" t="s">
        <v>161</v>
      </c>
    </row>
    <row r="28" spans="1:3" x14ac:dyDescent="0.25">
      <c r="A28" s="1" t="s">
        <v>101</v>
      </c>
      <c r="C28" t="s">
        <v>162</v>
      </c>
    </row>
    <row r="29" spans="1:3" x14ac:dyDescent="0.25">
      <c r="A29" s="1" t="s">
        <v>102</v>
      </c>
      <c r="C29" t="s">
        <v>163</v>
      </c>
    </row>
    <row r="30" spans="1:3" x14ac:dyDescent="0.25">
      <c r="A30" s="1" t="s">
        <v>103</v>
      </c>
      <c r="C30" t="s">
        <v>164</v>
      </c>
    </row>
    <row r="31" spans="1:3" x14ac:dyDescent="0.25">
      <c r="A31" s="1" t="s">
        <v>104</v>
      </c>
      <c r="C31" t="s">
        <v>165</v>
      </c>
    </row>
    <row r="32" spans="1:3" x14ac:dyDescent="0.25">
      <c r="A32" s="1" t="s">
        <v>105</v>
      </c>
      <c r="C32" t="s">
        <v>166</v>
      </c>
    </row>
    <row r="33" spans="1:3" x14ac:dyDescent="0.25">
      <c r="A33" s="1" t="s">
        <v>106</v>
      </c>
      <c r="C33" t="s">
        <v>167</v>
      </c>
    </row>
    <row r="34" spans="1:3" x14ac:dyDescent="0.25">
      <c r="A34" s="1" t="s">
        <v>107</v>
      </c>
      <c r="C34" t="s">
        <v>168</v>
      </c>
    </row>
    <row r="35" spans="1:3" x14ac:dyDescent="0.25">
      <c r="A35" s="1" t="s">
        <v>108</v>
      </c>
      <c r="C35" t="s">
        <v>169</v>
      </c>
    </row>
    <row r="36" spans="1:3" x14ac:dyDescent="0.25">
      <c r="A36" s="1" t="s">
        <v>109</v>
      </c>
      <c r="C36" t="s">
        <v>170</v>
      </c>
    </row>
    <row r="37" spans="1:3" x14ac:dyDescent="0.25">
      <c r="A37" s="1" t="s">
        <v>110</v>
      </c>
      <c r="C37" t="s">
        <v>173</v>
      </c>
    </row>
    <row r="38" spans="1:3" x14ac:dyDescent="0.25">
      <c r="A38" s="1" t="s">
        <v>111</v>
      </c>
      <c r="C38" t="s">
        <v>171</v>
      </c>
    </row>
    <row r="39" spans="1:3" x14ac:dyDescent="0.25">
      <c r="A39" s="1" t="s">
        <v>112</v>
      </c>
      <c r="C39" t="s">
        <v>172</v>
      </c>
    </row>
    <row r="40" spans="1:3" x14ac:dyDescent="0.25">
      <c r="A40" s="1" t="s">
        <v>113</v>
      </c>
    </row>
    <row r="41" spans="1:3" x14ac:dyDescent="0.25">
      <c r="A41" s="1" t="s">
        <v>114</v>
      </c>
    </row>
    <row r="42" spans="1:3" x14ac:dyDescent="0.25">
      <c r="A42" s="2" t="s">
        <v>115</v>
      </c>
    </row>
    <row r="43" spans="1:3" x14ac:dyDescent="0.25">
      <c r="A43" s="1" t="s">
        <v>116</v>
      </c>
    </row>
    <row r="44" spans="1:3" x14ac:dyDescent="0.25">
      <c r="A44" s="1" t="s">
        <v>117</v>
      </c>
    </row>
    <row r="45" spans="1:3" x14ac:dyDescent="0.25">
      <c r="A45" s="1" t="s">
        <v>118</v>
      </c>
    </row>
    <row r="46" spans="1:3" x14ac:dyDescent="0.25">
      <c r="A46" s="1" t="s">
        <v>119</v>
      </c>
    </row>
    <row r="47" spans="1:3" x14ac:dyDescent="0.25">
      <c r="A47" s="1" t="s">
        <v>120</v>
      </c>
    </row>
    <row r="48" spans="1:3" x14ac:dyDescent="0.25">
      <c r="A48" s="1" t="s">
        <v>121</v>
      </c>
    </row>
    <row r="49" spans="1:1" x14ac:dyDescent="0.25">
      <c r="A49" s="1" t="s">
        <v>122</v>
      </c>
    </row>
    <row r="50" spans="1:1" x14ac:dyDescent="0.25">
      <c r="A50" s="1" t="s">
        <v>123</v>
      </c>
    </row>
    <row r="51" spans="1:1" x14ac:dyDescent="0.25">
      <c r="A51" s="1" t="s">
        <v>124</v>
      </c>
    </row>
    <row r="52" spans="1:1" x14ac:dyDescent="0.25">
      <c r="A52" s="1" t="s">
        <v>125</v>
      </c>
    </row>
    <row r="53" spans="1:1" x14ac:dyDescent="0.25">
      <c r="A53" s="1" t="s">
        <v>126</v>
      </c>
    </row>
    <row r="54" spans="1:1" x14ac:dyDescent="0.25">
      <c r="A54" s="1" t="s">
        <v>127</v>
      </c>
    </row>
    <row r="55" spans="1:1" ht="30" x14ac:dyDescent="0.25">
      <c r="A55" s="1" t="s">
        <v>128</v>
      </c>
    </row>
    <row r="56" spans="1:1" x14ac:dyDescent="0.25">
      <c r="A56" s="1" t="s">
        <v>129</v>
      </c>
    </row>
    <row r="57" spans="1:1" x14ac:dyDescent="0.25">
      <c r="A57" s="1" t="s">
        <v>130</v>
      </c>
    </row>
    <row r="58" spans="1:1" x14ac:dyDescent="0.25">
      <c r="A58" s="1" t="s">
        <v>131</v>
      </c>
    </row>
    <row r="59" spans="1:1" x14ac:dyDescent="0.25">
      <c r="A59" s="1" t="s">
        <v>132</v>
      </c>
    </row>
    <row r="60" spans="1:1" x14ac:dyDescent="0.25">
      <c r="A60" s="1" t="s">
        <v>133</v>
      </c>
    </row>
    <row r="61" spans="1:1" x14ac:dyDescent="0.25">
      <c r="A61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 по номенклатуре</vt:lpstr>
      <vt:lpstr>Динамика цен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ATO_ZNO</dc:creator>
  <cp:lastModifiedBy>Виктория Матафонова</cp:lastModifiedBy>
  <cp:lastPrinted>2022-03-29T08:12:21Z</cp:lastPrinted>
  <dcterms:created xsi:type="dcterms:W3CDTF">2015-06-05T18:19:34Z</dcterms:created>
  <dcterms:modified xsi:type="dcterms:W3CDTF">2022-04-12T08:50:16Z</dcterms:modified>
</cp:coreProperties>
</file>