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2023 год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<sst xmlns="http://schemas.openxmlformats.org/spreadsheetml/2006/main" count="27" uniqueCount="26">
  <si>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Количество посещений, чел.</t>
  </si>
  <si>
    <t>Экономически обоснованный тариф 1 посещения бани с НДС, руб.</t>
  </si>
  <si>
    <t>Утвержденный тариф для населения с НДС, руб.</t>
  </si>
  <si>
    <t>в том числе: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</si>
  <si>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</si>
  <si>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</si>
  <si>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</si>
  <si>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</si>
  <si>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</si>
  <si>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</si>
  <si>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</si>
  <si>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</si>
  <si>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</si>
  <si>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План, всего</t>
  </si>
  <si>
    <t>Ставка субсидирования, руб.</t>
  </si>
  <si>
    <t>Сумма субсидии к возмещению, руб.</t>
  </si>
  <si>
    <t>Октябрь</t>
  </si>
  <si>
    <t>Ноябрь</t>
  </si>
  <si>
    <t>Декабрь</t>
  </si>
  <si>
    <t>с 01.01. по 30.06.16.</t>
  </si>
  <si>
    <t>с 01.07. по 31.12.16.</t>
  </si>
  <si>
    <t>Количество посещений, ФАКТ</t>
  </si>
  <si>
    <t xml:space="preserve"> - остаток на декабрь</t>
  </si>
  <si>
    <t>Приложение № 1 к Объявлению о проведении конкурсного отбора на право получения финансовой поддержки в виде субсидий на мероприятия Подпрограммы «Создание условий для обеспечения населения села Хатанга бытовыми услугами»</t>
  </si>
  <si>
    <t>Всего за год</t>
  </si>
  <si>
    <t xml:space="preserve">Плановый расчет субсидии на возмещение недополученных доходов, 
связанных с установлением тарифов, не обеспечивающих возмещение 
расчет субсидии на возмещение недополученных доходов, 
связанных с установлением тарифов, не обеспечивающих возмещение 
издержек при оказании населению услуг бани в селе Хатанга сельского поселения Хатанга в 2024 году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</si>
</sst>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" fontId="1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2" fillId="8" borderId="10" xfId="0" applyFont="1" applyFill="1" applyBorder="1" applyAlignment="1">
      <alignment wrapText="1"/>
    </xf>
    <xf numFmtId="0" fontId="4" fillId="8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4" fontId="1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4" fontId="2" fillId="0" borderId="0" xfId="0" applyNumberFormat="1" applyFont="1" applyAlignment="1">
      <alignment/>
    </xf>
    <xf numFmtId="4" fontId="48" fillId="0" borderId="0" xfId="54" applyNumberFormat="1" applyFont="1" applyFill="1" applyAlignment="1">
      <alignment/>
    </xf>
    <xf numFmtId="4" fontId="49" fillId="0" borderId="0" xfId="62" applyNumberFormat="1" applyFont="1" applyFill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right" vertical="center" wrapText="1"/>
    </xf>
    <xf numFmtId="4" fontId="50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" fontId="5" fillId="0" borderId="14" xfId="0" applyNumberFormat="1" applyFont="1" applyBorder="1" applyAlignment="1">
      <alignment/>
    </xf>
    <xf numFmtId="0" fontId="50" fillId="0" borderId="14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115" zoomScaleNormal="115" zoomScalePageLayoutView="0" workbookViewId="0" topLeftCell="A1">
      <selection activeCell="A4" sqref="A4:A7"/>
    </sheetView>
  </sheetViews>
  <sheetFormatPr defaultColWidth="9.00390625" defaultRowHeight="12.75"/>
  <cols>
    <col min="1" max="1" width="24.25390625" style="1" customWidth="1"/>
    <col min="2" max="2" width="12.375" style="1" customWidth="1"/>
    <col min="3" max="3" width="20.25390625" style="1" customWidth="1"/>
    <col min="4" max="4" width="16.75390625" style="1" customWidth="1"/>
    <col min="5" max="5" width="15.00390625" style="1" customWidth="1"/>
    <col min="6" max="6" width="19.125" style="1" customWidth="1"/>
    <col min="7" max="7" width="13.875" style="1" hidden="1" customWidth="1"/>
    <col min="8" max="8" width="14.00390625" style="1" hidden="1" customWidth="1"/>
    <col min="9" max="9" width="13.875" style="1" hidden="1" customWidth="1"/>
    <col min="10" max="12" width="0" style="1" hidden="1" customWidth="1"/>
    <col min="13" max="13" width="13.125" style="1" bestFit="1" customWidth="1"/>
    <col min="14" max="14" width="9.125" style="1" customWidth="1"/>
    <col min="15" max="15" width="13.00390625" style="1" customWidth="1"/>
    <col min="16" max="16384" width="9.125" style="1" customWidth="1"/>
  </cols>
  <sheetData>
    <row r="1" spans="4:6" ht="50.25" customHeight="1">
      <c r="D1" s="46" t="s">
        <v>23</v>
      </c>
      <c r="E1" s="47"/>
      <c r="F1" s="47"/>
    </row>
    <row r="2" spans="1:6" ht="114.75" customHeight="1">
      <c r="A2" s="50" t="s">
        <v>25</v>
      </c>
      <c r="B2" s="51"/>
      <c r="C2" s="51"/>
      <c r="D2" s="51"/>
      <c r="E2" s="51"/>
      <c r="F2" s="51"/>
    </row>
    <row r="3" spans="1:6" ht="12.75" customHeight="1" thickBot="1">
      <c r="A3" s="50"/>
      <c r="B3" s="51"/>
      <c r="C3" s="51"/>
      <c r="D3" s="51"/>
      <c r="E3" s="51"/>
      <c r="F3" s="51"/>
    </row>
    <row r="4" spans="1:8" s="2" customFormat="1" ht="12.75" customHeight="1">
      <c r="A4" s="52">
        <v>2024</v>
      </c>
      <c r="B4" s="44" t="s">
        <v>0</v>
      </c>
      <c r="C4" s="44" t="s">
        <v>1</v>
      </c>
      <c r="D4" s="44" t="s">
        <v>2</v>
      </c>
      <c r="E4" s="44" t="s">
        <v>14</v>
      </c>
      <c r="F4" s="48" t="s">
        <v>15</v>
      </c>
      <c r="G4" s="45" t="s">
        <v>21</v>
      </c>
      <c r="H4" s="45" t="s">
        <v>15</v>
      </c>
    </row>
    <row r="5" spans="1:8" s="2" customFormat="1" ht="12.75">
      <c r="A5" s="53"/>
      <c r="B5" s="45"/>
      <c r="C5" s="45"/>
      <c r="D5" s="45"/>
      <c r="E5" s="45"/>
      <c r="F5" s="49"/>
      <c r="G5" s="45"/>
      <c r="H5" s="45"/>
    </row>
    <row r="6" spans="1:8" s="2" customFormat="1" ht="12.75">
      <c r="A6" s="53"/>
      <c r="B6" s="45"/>
      <c r="C6" s="45"/>
      <c r="D6" s="45"/>
      <c r="E6" s="45"/>
      <c r="F6" s="49"/>
      <c r="G6" s="45"/>
      <c r="H6" s="45"/>
    </row>
    <row r="7" spans="1:8" s="2" customFormat="1" ht="12.75">
      <c r="A7" s="53"/>
      <c r="B7" s="45"/>
      <c r="C7" s="45"/>
      <c r="D7" s="45"/>
      <c r="E7" s="45"/>
      <c r="F7" s="49"/>
      <c r="G7" s="45"/>
      <c r="H7" s="45"/>
    </row>
    <row r="8" spans="1:8" s="3" customFormat="1" ht="12.75">
      <c r="A8" s="31">
        <v>1</v>
      </c>
      <c r="B8" s="29">
        <v>2</v>
      </c>
      <c r="C8" s="29">
        <v>3</v>
      </c>
      <c r="D8" s="29">
        <v>4</v>
      </c>
      <c r="E8" s="29">
        <v>5</v>
      </c>
      <c r="F8" s="32">
        <v>6</v>
      </c>
      <c r="G8" s="29">
        <v>7</v>
      </c>
      <c r="H8" s="29">
        <v>6</v>
      </c>
    </row>
    <row r="9" spans="1:8" s="6" customFormat="1" ht="15.75" customHeight="1" hidden="1">
      <c r="A9" s="33" t="s">
        <v>13</v>
      </c>
      <c r="B9" s="4">
        <f>B12+B11</f>
        <v>1480</v>
      </c>
      <c r="C9" s="5"/>
      <c r="D9" s="5"/>
      <c r="E9" s="5"/>
      <c r="F9" s="34">
        <f>F11+F12</f>
        <v>4370969.199999999</v>
      </c>
      <c r="G9" s="4">
        <f>G12+G11</f>
        <v>1480</v>
      </c>
      <c r="H9" s="5" t="e">
        <f>H11+H12</f>
        <v>#REF!</v>
      </c>
    </row>
    <row r="10" spans="1:8" s="9" customFormat="1" ht="15.75" customHeight="1" hidden="1">
      <c r="A10" s="35" t="s">
        <v>3</v>
      </c>
      <c r="B10" s="7"/>
      <c r="C10" s="8"/>
      <c r="D10" s="8"/>
      <c r="E10" s="8"/>
      <c r="F10" s="36"/>
      <c r="G10" s="7"/>
      <c r="H10" s="8"/>
    </row>
    <row r="11" spans="1:8" s="9" customFormat="1" ht="15.75" customHeight="1" hidden="1">
      <c r="A11" s="35" t="s">
        <v>19</v>
      </c>
      <c r="B11" s="7">
        <v>760</v>
      </c>
      <c r="C11" s="8">
        <v>3397.93</v>
      </c>
      <c r="D11" s="8">
        <v>465</v>
      </c>
      <c r="E11" s="8">
        <f>C11-D11</f>
        <v>2932.93</v>
      </c>
      <c r="F11" s="36">
        <f aca="true" t="shared" si="0" ref="F11:F24">B11*E11</f>
        <v>2229026.8</v>
      </c>
      <c r="G11" s="7">
        <v>760</v>
      </c>
      <c r="H11" s="8" t="e">
        <f>E11*#REF!</f>
        <v>#REF!</v>
      </c>
    </row>
    <row r="12" spans="1:8" s="9" customFormat="1" ht="15.75" customHeight="1" hidden="1">
      <c r="A12" s="35" t="s">
        <v>20</v>
      </c>
      <c r="B12" s="7">
        <v>720</v>
      </c>
      <c r="C12" s="8">
        <v>3474.92</v>
      </c>
      <c r="D12" s="8">
        <v>500</v>
      </c>
      <c r="E12" s="8">
        <f>C12-D12</f>
        <v>2974.92</v>
      </c>
      <c r="F12" s="36">
        <f t="shared" si="0"/>
        <v>2141942.4</v>
      </c>
      <c r="G12" s="7">
        <v>720</v>
      </c>
      <c r="H12" s="8" t="e">
        <f>E12*#REF!</f>
        <v>#REF!</v>
      </c>
    </row>
    <row r="13" spans="1:8" ht="15.75">
      <c r="A13" s="38" t="s">
        <v>4</v>
      </c>
      <c r="B13" s="10">
        <v>194</v>
      </c>
      <c r="C13" s="11">
        <v>4652.19</v>
      </c>
      <c r="D13" s="11">
        <v>500</v>
      </c>
      <c r="E13" s="30">
        <f>C13-D13</f>
        <v>4152.19</v>
      </c>
      <c r="F13" s="37">
        <f t="shared" si="0"/>
        <v>805524.8599999999</v>
      </c>
      <c r="G13" s="7">
        <v>161</v>
      </c>
      <c r="H13" s="11">
        <f>E13*G13</f>
        <v>668502.59</v>
      </c>
    </row>
    <row r="14" spans="1:9" ht="15.75" customHeight="1">
      <c r="A14" s="38" t="s">
        <v>5</v>
      </c>
      <c r="B14" s="10">
        <v>174</v>
      </c>
      <c r="C14" s="11">
        <v>4652.19</v>
      </c>
      <c r="D14" s="11">
        <v>500</v>
      </c>
      <c r="E14" s="30">
        <f aca="true" t="shared" si="1" ref="E14:E24">C14-D14</f>
        <v>4152.19</v>
      </c>
      <c r="F14" s="37">
        <f t="shared" si="0"/>
        <v>722481.0599999999</v>
      </c>
      <c r="G14" s="19" t="e">
        <f>#REF!+#REF!+G13</f>
        <v>#REF!</v>
      </c>
      <c r="H14" s="12" t="e">
        <f>#REF!+#REF!+H13</f>
        <v>#REF!</v>
      </c>
      <c r="I14" s="26"/>
    </row>
    <row r="15" spans="1:9" ht="15.75">
      <c r="A15" s="38" t="s">
        <v>6</v>
      </c>
      <c r="B15" s="10">
        <v>163</v>
      </c>
      <c r="C15" s="11">
        <v>4652.19</v>
      </c>
      <c r="D15" s="11">
        <v>500</v>
      </c>
      <c r="E15" s="30">
        <f t="shared" si="1"/>
        <v>4152.19</v>
      </c>
      <c r="F15" s="37">
        <f t="shared" si="0"/>
        <v>676806.97</v>
      </c>
      <c r="G15" s="22">
        <v>158</v>
      </c>
      <c r="H15" s="11">
        <f>E15*G15</f>
        <v>656046.0199999999</v>
      </c>
      <c r="I15" s="21"/>
    </row>
    <row r="16" spans="1:9" ht="15.75">
      <c r="A16" s="38" t="s">
        <v>7</v>
      </c>
      <c r="B16" s="10">
        <v>141</v>
      </c>
      <c r="C16" s="11">
        <v>4652.19</v>
      </c>
      <c r="D16" s="11">
        <v>500</v>
      </c>
      <c r="E16" s="30">
        <f t="shared" si="1"/>
        <v>4152.19</v>
      </c>
      <c r="F16" s="37">
        <f t="shared" si="0"/>
        <v>585458.7899999999</v>
      </c>
      <c r="G16" s="22">
        <v>120</v>
      </c>
      <c r="H16" s="11" t="e">
        <f>#REF!*G16</f>
        <v>#REF!</v>
      </c>
      <c r="I16" s="21"/>
    </row>
    <row r="17" spans="1:9" ht="15.75">
      <c r="A17" s="38" t="s">
        <v>8</v>
      </c>
      <c r="B17" s="10">
        <v>127</v>
      </c>
      <c r="C17" s="11">
        <v>4652.19</v>
      </c>
      <c r="D17" s="11">
        <v>500</v>
      </c>
      <c r="E17" s="30">
        <f t="shared" si="1"/>
        <v>4152.19</v>
      </c>
      <c r="F17" s="37">
        <f t="shared" si="0"/>
        <v>527328.13</v>
      </c>
      <c r="G17" s="10">
        <v>77</v>
      </c>
      <c r="H17" s="11">
        <f>E16*G17</f>
        <v>319718.62999999995</v>
      </c>
      <c r="I17" s="21"/>
    </row>
    <row r="18" spans="1:9" s="13" customFormat="1" ht="15.75">
      <c r="A18" s="38" t="s">
        <v>9</v>
      </c>
      <c r="B18" s="10">
        <v>138</v>
      </c>
      <c r="C18" s="11">
        <v>4652.19</v>
      </c>
      <c r="D18" s="11">
        <v>500</v>
      </c>
      <c r="E18" s="30">
        <f t="shared" si="1"/>
        <v>4152.19</v>
      </c>
      <c r="F18" s="37">
        <f t="shared" si="0"/>
        <v>573002.22</v>
      </c>
      <c r="G18" s="19">
        <f>G15+G16+G17</f>
        <v>355</v>
      </c>
      <c r="H18" s="12" t="e">
        <f>H15+H16+H17</f>
        <v>#REF!</v>
      </c>
      <c r="I18" s="27"/>
    </row>
    <row r="19" spans="1:9" s="13" customFormat="1" ht="15.75">
      <c r="A19" s="38" t="s">
        <v>10</v>
      </c>
      <c r="B19" s="10">
        <v>80</v>
      </c>
      <c r="C19" s="11">
        <v>4652.19</v>
      </c>
      <c r="D19" s="11">
        <f>D12</f>
        <v>500</v>
      </c>
      <c r="E19" s="30">
        <f t="shared" si="1"/>
        <v>4152.19</v>
      </c>
      <c r="F19" s="37">
        <f t="shared" si="0"/>
        <v>332175.19999999995</v>
      </c>
      <c r="G19" s="19" t="e">
        <f>G14+G18</f>
        <v>#REF!</v>
      </c>
      <c r="H19" s="5" t="e">
        <f>H14+H18</f>
        <v>#REF!</v>
      </c>
      <c r="I19" s="27"/>
    </row>
    <row r="20" spans="1:8" ht="15.75">
      <c r="A20" s="38" t="s">
        <v>11</v>
      </c>
      <c r="B20" s="10">
        <v>107</v>
      </c>
      <c r="C20" s="11">
        <v>4652.19</v>
      </c>
      <c r="D20" s="11">
        <f>D12</f>
        <v>500</v>
      </c>
      <c r="E20" s="30">
        <f t="shared" si="1"/>
        <v>4152.19</v>
      </c>
      <c r="F20" s="37">
        <f t="shared" si="0"/>
        <v>444284.32999999996</v>
      </c>
      <c r="G20" s="10">
        <v>103</v>
      </c>
      <c r="H20" s="11" t="e">
        <f>#REF!*G20</f>
        <v>#REF!</v>
      </c>
    </row>
    <row r="21" spans="1:8" ht="15.75">
      <c r="A21" s="38" t="s">
        <v>12</v>
      </c>
      <c r="B21" s="10">
        <v>151</v>
      </c>
      <c r="C21" s="11">
        <v>4652.19</v>
      </c>
      <c r="D21" s="11">
        <f>D12</f>
        <v>500</v>
      </c>
      <c r="E21" s="30">
        <f t="shared" si="1"/>
        <v>4152.19</v>
      </c>
      <c r="F21" s="37">
        <f t="shared" si="0"/>
        <v>626980.69</v>
      </c>
      <c r="G21" s="10">
        <v>102</v>
      </c>
      <c r="H21" s="11" t="e">
        <f>#REF!*G21</f>
        <v>#REF!</v>
      </c>
    </row>
    <row r="22" spans="1:8" ht="15.75">
      <c r="A22" s="38" t="s">
        <v>16</v>
      </c>
      <c r="B22" s="10">
        <v>133</v>
      </c>
      <c r="C22" s="11">
        <v>4652.19</v>
      </c>
      <c r="D22" s="11">
        <v>500</v>
      </c>
      <c r="E22" s="30">
        <f t="shared" si="1"/>
        <v>4152.19</v>
      </c>
      <c r="F22" s="37">
        <f t="shared" si="0"/>
        <v>552241.2699999999</v>
      </c>
      <c r="G22" s="10">
        <v>131</v>
      </c>
      <c r="H22" s="11">
        <f>E19*G22</f>
        <v>543936.8899999999</v>
      </c>
    </row>
    <row r="23" spans="1:8" ht="15.75">
      <c r="A23" s="38" t="s">
        <v>17</v>
      </c>
      <c r="B23" s="10">
        <v>145</v>
      </c>
      <c r="C23" s="11">
        <v>4652.19</v>
      </c>
      <c r="D23" s="11">
        <v>500</v>
      </c>
      <c r="E23" s="30">
        <f t="shared" si="1"/>
        <v>4152.19</v>
      </c>
      <c r="F23" s="37">
        <f t="shared" si="0"/>
        <v>602067.5499999999</v>
      </c>
      <c r="G23" s="19">
        <f>G20+G21+G22</f>
        <v>336</v>
      </c>
      <c r="H23" s="17">
        <f>E20*G23</f>
        <v>1395135.8399999999</v>
      </c>
    </row>
    <row r="24" spans="1:8" ht="16.5" thickBot="1">
      <c r="A24" s="38" t="s">
        <v>18</v>
      </c>
      <c r="B24" s="10">
        <v>159</v>
      </c>
      <c r="C24" s="11">
        <v>4652.19</v>
      </c>
      <c r="D24" s="11">
        <v>500</v>
      </c>
      <c r="E24" s="30">
        <f t="shared" si="1"/>
        <v>4152.19</v>
      </c>
      <c r="F24" s="37">
        <f t="shared" si="0"/>
        <v>660198.21</v>
      </c>
      <c r="G24" s="10">
        <v>160</v>
      </c>
      <c r="H24" s="11">
        <f>E21*G24</f>
        <v>664350.3999999999</v>
      </c>
    </row>
    <row r="25" spans="1:8" ht="16.5" thickBot="1">
      <c r="A25" s="39" t="s">
        <v>24</v>
      </c>
      <c r="B25" s="40">
        <f>SUM(B13:B24)</f>
        <v>1712</v>
      </c>
      <c r="C25" s="41"/>
      <c r="D25" s="41"/>
      <c r="E25" s="42"/>
      <c r="F25" s="43">
        <f>SUM(F13:F24)</f>
        <v>7108549.279999999</v>
      </c>
      <c r="G25" s="10">
        <v>222</v>
      </c>
      <c r="H25" s="11" t="e">
        <f>#REF!*G25</f>
        <v>#REF!</v>
      </c>
    </row>
    <row r="26" spans="2:8" ht="15.75">
      <c r="B26" s="15"/>
      <c r="C26" s="14"/>
      <c r="D26" s="14"/>
      <c r="E26" s="14"/>
      <c r="F26" s="14"/>
      <c r="G26" s="22">
        <v>234</v>
      </c>
      <c r="H26" s="11">
        <f>E22*G26</f>
        <v>971612.46</v>
      </c>
    </row>
    <row r="27" spans="2:8" ht="15.75">
      <c r="B27" s="16"/>
      <c r="G27" s="19">
        <f>G24+G25+G26</f>
        <v>616</v>
      </c>
      <c r="H27" s="12" t="e">
        <f>SUM(H24:H26)</f>
        <v>#REF!</v>
      </c>
    </row>
    <row r="28" spans="2:8" ht="15.75">
      <c r="B28" s="16"/>
      <c r="G28" s="19">
        <f>G23+G27</f>
        <v>952</v>
      </c>
      <c r="H28" s="5" t="e">
        <f>H23+H27</f>
        <v>#REF!</v>
      </c>
    </row>
    <row r="29" spans="1:13" s="13" customFormat="1" ht="15.75">
      <c r="A29" s="1"/>
      <c r="B29" s="16"/>
      <c r="C29" s="1"/>
      <c r="D29" s="1"/>
      <c r="E29" s="1"/>
      <c r="F29" s="1"/>
      <c r="G29" s="20" t="e">
        <f>G19+G28</f>
        <v>#REF!</v>
      </c>
      <c r="H29" s="18" t="e">
        <f>H14+H18+H23+H27</f>
        <v>#REF!</v>
      </c>
      <c r="I29" s="23" t="e">
        <f>#REF!-H29</f>
        <v>#REF!</v>
      </c>
      <c r="J29" s="24" t="s">
        <v>22</v>
      </c>
      <c r="K29" s="24"/>
      <c r="L29" s="24"/>
      <c r="M29" s="25"/>
    </row>
    <row r="30" ht="15.75">
      <c r="B30" s="16"/>
    </row>
    <row r="31" spans="1:15" s="28" customFormat="1" ht="15.75">
      <c r="A31" s="1"/>
      <c r="B31" s="16"/>
      <c r="C31" s="1"/>
      <c r="D31" s="1"/>
      <c r="E31" s="1"/>
      <c r="F31" s="1"/>
      <c r="G31" s="14"/>
      <c r="H31" s="1"/>
      <c r="I31" s="1"/>
      <c r="J31" s="1"/>
      <c r="K31" s="1"/>
      <c r="L31" s="1"/>
      <c r="M31" s="14"/>
      <c r="N31" s="13"/>
      <c r="O31" s="14"/>
    </row>
    <row r="32" ht="15.75">
      <c r="B32" s="16"/>
    </row>
    <row r="33" ht="15.75">
      <c r="B33" s="16"/>
    </row>
    <row r="34" ht="15.75">
      <c r="B34" s="16"/>
    </row>
    <row r="35" ht="15.75">
      <c r="B35" s="16"/>
    </row>
    <row r="36" ht="15.75">
      <c r="B36" s="16"/>
    </row>
  </sheetData>
  <sheetProtection/>
  <mergeCells count="11">
    <mergeCell ref="C4:C7"/>
    <mergeCell ref="D4:D7"/>
    <mergeCell ref="E4:E7"/>
    <mergeCell ref="D1:F1"/>
    <mergeCell ref="F4:F7"/>
    <mergeCell ref="G4:G7"/>
    <mergeCell ref="H4:H7"/>
    <mergeCell ref="A2:F2"/>
    <mergeCell ref="A3:F3"/>
    <mergeCell ref="A4:A7"/>
    <mergeCell ref="B4:B7"/>
  </mergeCells>
  <printOptions horizontalCentered="1"/>
  <pageMargins left="0.15748031496062992" right="0.15748031496062992" top="0.1968503937007874" bottom="0.1968503937007874" header="0.11811023622047245" footer="0.11811023622047245"/>
  <pageSetup horizontalDpi="600" verticalDpi="600" orientation="portrait" paperSize="9" scale="90" r:id="rId1"/>
  <ignoredErrors>
    <ignoredError sqref="B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Ганус</dc:creator>
  <cp:keywords/>
  <dc:description/>
  <cp:lastModifiedBy>Дмитрий Аршинский</cp:lastModifiedBy>
  <cp:lastPrinted>2022-11-28T08:16:26Z</cp:lastPrinted>
  <dcterms:created xsi:type="dcterms:W3CDTF">2011-07-25T02:56:50Z</dcterms:created>
  <dcterms:modified xsi:type="dcterms:W3CDTF">2023-12-12T04:38:53Z</dcterms:modified>
  <cp:category/>
  <cp:version/>
  <cp:contentType/>
  <cp:contentStatus/>
</cp:coreProperties>
</file>